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\OneDrive - MICRO SYSTEMS INTERNATIONAL\!\"/>
    </mc:Choice>
  </mc:AlternateContent>
  <xr:revisionPtr revIDLastSave="7" documentId="13_ncr:1_{96AE297B-5378-4065-A6B5-59515A66D489}" xr6:coauthVersionLast="45" xr6:coauthVersionMax="45" xr10:uidLastSave="{91E662BA-D848-4294-9E28-E7C7B82FACE6}"/>
  <bookViews>
    <workbookView xWindow="930" yWindow="2640" windowWidth="24465" windowHeight="22035" tabRatio="252" xr2:uid="{00000000-000D-0000-FFFF-FFFF00000000}"/>
  </bookViews>
  <sheets>
    <sheet name="Stats 20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19" i="3" l="1"/>
  <c r="AV19" i="3" s="1"/>
  <c r="AQ19" i="3"/>
  <c r="AW19" i="3" s="1"/>
  <c r="AR19" i="3"/>
  <c r="AS19" i="3"/>
  <c r="AT19" i="3"/>
  <c r="AU19" i="3"/>
  <c r="AY19" i="3"/>
  <c r="AX19" i="3" s="1"/>
  <c r="AP8" i="3"/>
  <c r="AY8" i="3" s="1"/>
  <c r="AQ8" i="3"/>
  <c r="AR8" i="3"/>
  <c r="AS8" i="3"/>
  <c r="AU8" i="3" s="1"/>
  <c r="AT8" i="3"/>
  <c r="AP9" i="3"/>
  <c r="AQ9" i="3"/>
  <c r="AW9" i="3" s="1"/>
  <c r="AR9" i="3"/>
  <c r="AT9" i="3" s="1"/>
  <c r="AS9" i="3"/>
  <c r="AU9" i="3"/>
  <c r="AV9" i="3"/>
  <c r="AY9" i="3"/>
  <c r="AX9" i="3" s="1"/>
  <c r="AP10" i="3"/>
  <c r="AY10" i="3" s="1"/>
  <c r="AQ10" i="3"/>
  <c r="AR10" i="3"/>
  <c r="AS10" i="3"/>
  <c r="AU10" i="3" s="1"/>
  <c r="AT10" i="3"/>
  <c r="AP11" i="3"/>
  <c r="AQ11" i="3"/>
  <c r="AW11" i="3" s="1"/>
  <c r="AR11" i="3"/>
  <c r="AT11" i="3" s="1"/>
  <c r="AS11" i="3"/>
  <c r="AU11" i="3"/>
  <c r="AV11" i="3"/>
  <c r="AY11" i="3"/>
  <c r="AX11" i="3" s="1"/>
  <c r="AP12" i="3"/>
  <c r="AY12" i="3" s="1"/>
  <c r="AQ12" i="3"/>
  <c r="AR12" i="3"/>
  <c r="AS12" i="3"/>
  <c r="AU12" i="3" s="1"/>
  <c r="AT12" i="3"/>
  <c r="AP13" i="3"/>
  <c r="AQ13" i="3"/>
  <c r="AW13" i="3" s="1"/>
  <c r="AR13" i="3"/>
  <c r="AT13" i="3" s="1"/>
  <c r="AS13" i="3"/>
  <c r="AU13" i="3"/>
  <c r="AV13" i="3"/>
  <c r="AY13" i="3"/>
  <c r="AX13" i="3" s="1"/>
  <c r="AP14" i="3"/>
  <c r="AY14" i="3" s="1"/>
  <c r="AQ14" i="3"/>
  <c r="AR14" i="3"/>
  <c r="AS14" i="3"/>
  <c r="AU14" i="3" s="1"/>
  <c r="AT14" i="3"/>
  <c r="AP15" i="3"/>
  <c r="AQ15" i="3"/>
  <c r="AW15" i="3" s="1"/>
  <c r="AR15" i="3"/>
  <c r="AT15" i="3" s="1"/>
  <c r="AS15" i="3"/>
  <c r="AU15" i="3"/>
  <c r="AV15" i="3"/>
  <c r="AY15" i="3"/>
  <c r="AX15" i="3" s="1"/>
  <c r="AP16" i="3"/>
  <c r="AY16" i="3" s="1"/>
  <c r="AQ16" i="3"/>
  <c r="AR16" i="3"/>
  <c r="AS16" i="3"/>
  <c r="AU16" i="3" s="1"/>
  <c r="AT16" i="3"/>
  <c r="AP17" i="3"/>
  <c r="AQ17" i="3"/>
  <c r="AW17" i="3" s="1"/>
  <c r="AR17" i="3"/>
  <c r="AT17" i="3" s="1"/>
  <c r="AS17" i="3"/>
  <c r="AU17" i="3"/>
  <c r="AV17" i="3"/>
  <c r="AY17" i="3"/>
  <c r="AX17" i="3" s="1"/>
  <c r="AP18" i="3"/>
  <c r="AY18" i="3" s="1"/>
  <c r="AQ18" i="3"/>
  <c r="AR18" i="3"/>
  <c r="AS18" i="3"/>
  <c r="AU18" i="3" s="1"/>
  <c r="AT18" i="3"/>
  <c r="AS7" i="3"/>
  <c r="AR7" i="3"/>
  <c r="AQ7" i="3"/>
  <c r="AU7" i="3" s="1"/>
  <c r="AP7" i="3"/>
  <c r="AY7" i="3" s="1"/>
  <c r="AW18" i="3" l="1"/>
  <c r="AX18" i="3"/>
  <c r="AW16" i="3"/>
  <c r="AX16" i="3"/>
  <c r="AW14" i="3"/>
  <c r="AX14" i="3"/>
  <c r="AW12" i="3"/>
  <c r="AX12" i="3"/>
  <c r="AW10" i="3"/>
  <c r="AX10" i="3"/>
  <c r="AW8" i="3"/>
  <c r="AX8" i="3"/>
  <c r="AV18" i="3"/>
  <c r="AV16" i="3"/>
  <c r="AV14" i="3"/>
  <c r="AV12" i="3"/>
  <c r="AV10" i="3"/>
  <c r="AV8" i="3"/>
  <c r="AW7" i="3"/>
  <c r="AV7" i="3"/>
  <c r="AX7" i="3"/>
  <c r="AT7" i="3"/>
  <c r="AO10" i="3" l="1"/>
  <c r="AO11" i="3"/>
  <c r="Z10" i="3"/>
  <c r="AA10" i="3"/>
  <c r="AE10" i="3"/>
  <c r="AD10" i="3" s="1"/>
  <c r="Z11" i="3"/>
  <c r="AA11" i="3"/>
  <c r="AE11" i="3"/>
  <c r="AD11" i="3" s="1"/>
  <c r="P10" i="3"/>
  <c r="Q10" i="3"/>
  <c r="U10" i="3"/>
  <c r="P11" i="3"/>
  <c r="Q11" i="3"/>
  <c r="U11" i="3"/>
  <c r="F10" i="3"/>
  <c r="G10" i="3"/>
  <c r="F11" i="3"/>
  <c r="G11" i="3"/>
  <c r="K10" i="3"/>
  <c r="I10" i="3" s="1"/>
  <c r="K11" i="3"/>
  <c r="J11" i="3" s="1"/>
  <c r="AM10" i="3" l="1"/>
  <c r="AN10" i="3"/>
  <c r="AL11" i="3"/>
  <c r="AN11" i="3"/>
  <c r="AB10" i="3"/>
  <c r="H11" i="3"/>
  <c r="J10" i="3"/>
  <c r="I11" i="3"/>
  <c r="S11" i="3"/>
  <c r="T11" i="3"/>
  <c r="AB11" i="3"/>
  <c r="AC10" i="3"/>
  <c r="AL10" i="3"/>
  <c r="H10" i="3"/>
  <c r="R10" i="3"/>
  <c r="T10" i="3"/>
  <c r="AC11" i="3"/>
  <c r="AM11" i="3"/>
  <c r="R11" i="3"/>
  <c r="S10" i="3"/>
  <c r="I6" i="3"/>
  <c r="H6" i="3"/>
  <c r="AI21" i="3" l="1"/>
  <c r="AH21" i="3"/>
  <c r="AG21" i="3"/>
  <c r="AF21" i="3"/>
  <c r="Y21" i="3"/>
  <c r="X21" i="3"/>
  <c r="W21" i="3"/>
  <c r="V21" i="3"/>
  <c r="O21" i="3"/>
  <c r="N21" i="3"/>
  <c r="M21" i="3"/>
  <c r="L21" i="3"/>
  <c r="E21" i="3"/>
  <c r="D21" i="3"/>
  <c r="C21" i="3"/>
  <c r="B21" i="3"/>
  <c r="AO19" i="3"/>
  <c r="AN19" i="3" s="1"/>
  <c r="AE19" i="3"/>
  <c r="AD19" i="3" s="1"/>
  <c r="AA19" i="3"/>
  <c r="Z19" i="3"/>
  <c r="U19" i="3"/>
  <c r="T19" i="3" s="1"/>
  <c r="Q19" i="3"/>
  <c r="P19" i="3"/>
  <c r="K19" i="3"/>
  <c r="J19" i="3" s="1"/>
  <c r="G19" i="3"/>
  <c r="F19" i="3"/>
  <c r="AO18" i="3"/>
  <c r="AN18" i="3" s="1"/>
  <c r="AE18" i="3"/>
  <c r="AD18" i="3" s="1"/>
  <c r="AA18" i="3"/>
  <c r="Z18" i="3"/>
  <c r="U18" i="3"/>
  <c r="T18" i="3" s="1"/>
  <c r="Q18" i="3"/>
  <c r="P18" i="3"/>
  <c r="K18" i="3"/>
  <c r="J18" i="3" s="1"/>
  <c r="G18" i="3"/>
  <c r="F18" i="3"/>
  <c r="AO17" i="3"/>
  <c r="AN17" i="3" s="1"/>
  <c r="AE17" i="3"/>
  <c r="AD17" i="3" s="1"/>
  <c r="AA17" i="3"/>
  <c r="Z17" i="3"/>
  <c r="U17" i="3"/>
  <c r="T17" i="3" s="1"/>
  <c r="Q17" i="3"/>
  <c r="P17" i="3"/>
  <c r="K17" i="3"/>
  <c r="J17" i="3" s="1"/>
  <c r="G17" i="3"/>
  <c r="F17" i="3"/>
  <c r="AO16" i="3"/>
  <c r="AN16" i="3" s="1"/>
  <c r="AE16" i="3"/>
  <c r="AD16" i="3" s="1"/>
  <c r="AA16" i="3"/>
  <c r="Z16" i="3"/>
  <c r="U16" i="3"/>
  <c r="T16" i="3" s="1"/>
  <c r="Q16" i="3"/>
  <c r="P16" i="3"/>
  <c r="K16" i="3"/>
  <c r="J16" i="3" s="1"/>
  <c r="G16" i="3"/>
  <c r="F16" i="3"/>
  <c r="AO15" i="3"/>
  <c r="AN15" i="3" s="1"/>
  <c r="AE15" i="3"/>
  <c r="AD15" i="3" s="1"/>
  <c r="AA15" i="3"/>
  <c r="Z15" i="3"/>
  <c r="U15" i="3"/>
  <c r="T15" i="3" s="1"/>
  <c r="Q15" i="3"/>
  <c r="P15" i="3"/>
  <c r="K15" i="3"/>
  <c r="J15" i="3" s="1"/>
  <c r="G15" i="3"/>
  <c r="F15" i="3"/>
  <c r="AO14" i="3"/>
  <c r="AN14" i="3" s="1"/>
  <c r="AE14" i="3"/>
  <c r="AD14" i="3" s="1"/>
  <c r="AA14" i="3"/>
  <c r="Z14" i="3"/>
  <c r="U14" i="3"/>
  <c r="T14" i="3" s="1"/>
  <c r="Q14" i="3"/>
  <c r="P14" i="3"/>
  <c r="K14" i="3"/>
  <c r="J14" i="3" s="1"/>
  <c r="G14" i="3"/>
  <c r="AO13" i="3"/>
  <c r="AN13" i="3" s="1"/>
  <c r="AE13" i="3"/>
  <c r="AD13" i="3" s="1"/>
  <c r="AA13" i="3"/>
  <c r="Z13" i="3"/>
  <c r="U13" i="3"/>
  <c r="T13" i="3" s="1"/>
  <c r="Q13" i="3"/>
  <c r="P13" i="3"/>
  <c r="K13" i="3"/>
  <c r="J13" i="3" s="1"/>
  <c r="G13" i="3"/>
  <c r="F13" i="3"/>
  <c r="AO12" i="3"/>
  <c r="AN12" i="3" s="1"/>
  <c r="AE12" i="3"/>
  <c r="AD12" i="3" s="1"/>
  <c r="AA12" i="3"/>
  <c r="Z12" i="3"/>
  <c r="U12" i="3"/>
  <c r="T12" i="3" s="1"/>
  <c r="Q12" i="3"/>
  <c r="P12" i="3"/>
  <c r="K12" i="3"/>
  <c r="J12" i="3" s="1"/>
  <c r="G12" i="3"/>
  <c r="F12" i="3"/>
  <c r="AO9" i="3"/>
  <c r="AN9" i="3" s="1"/>
  <c r="AE9" i="3"/>
  <c r="AD9" i="3" s="1"/>
  <c r="AA9" i="3"/>
  <c r="Z9" i="3"/>
  <c r="U9" i="3"/>
  <c r="T9" i="3" s="1"/>
  <c r="Q9" i="3"/>
  <c r="P9" i="3"/>
  <c r="K9" i="3"/>
  <c r="J9" i="3" s="1"/>
  <c r="G9" i="3"/>
  <c r="F9" i="3"/>
  <c r="AO8" i="3"/>
  <c r="AN8" i="3" s="1"/>
  <c r="AE8" i="3"/>
  <c r="AD8" i="3" s="1"/>
  <c r="AA8" i="3"/>
  <c r="Z8" i="3"/>
  <c r="U8" i="3"/>
  <c r="T8" i="3" s="1"/>
  <c r="Q8" i="3"/>
  <c r="P8" i="3"/>
  <c r="K8" i="3"/>
  <c r="J8" i="3" s="1"/>
  <c r="G8" i="3"/>
  <c r="F8" i="3"/>
  <c r="AO7" i="3"/>
  <c r="AN7" i="3" s="1"/>
  <c r="AE7" i="3"/>
  <c r="AD7" i="3" s="1"/>
  <c r="AA7" i="3"/>
  <c r="Z7" i="3"/>
  <c r="U7" i="3"/>
  <c r="T7" i="3" s="1"/>
  <c r="Q7" i="3"/>
  <c r="P7" i="3"/>
  <c r="K7" i="3"/>
  <c r="G7" i="3"/>
  <c r="F7" i="3"/>
  <c r="J7" i="3" l="1"/>
  <c r="K21" i="3"/>
  <c r="J21" i="3" s="1"/>
  <c r="AC15" i="3"/>
  <c r="AB15" i="3"/>
  <c r="AB7" i="3"/>
  <c r="AC7" i="3"/>
  <c r="AB14" i="3"/>
  <c r="AC14" i="3"/>
  <c r="AC17" i="3"/>
  <c r="AB17" i="3"/>
  <c r="AB18" i="3"/>
  <c r="AC18" i="3"/>
  <c r="AB19" i="3"/>
  <c r="AC19" i="3"/>
  <c r="AB8" i="3"/>
  <c r="AC8" i="3"/>
  <c r="AB9" i="3"/>
  <c r="AC9" i="3"/>
  <c r="AB12" i="3"/>
  <c r="AC12" i="3"/>
  <c r="AC13" i="3"/>
  <c r="AB13" i="3"/>
  <c r="AB16" i="3"/>
  <c r="AC16" i="3"/>
  <c r="H14" i="3"/>
  <c r="I14" i="3"/>
  <c r="H15" i="3"/>
  <c r="I15" i="3"/>
  <c r="H16" i="3"/>
  <c r="I16" i="3"/>
  <c r="H17" i="3"/>
  <c r="I17" i="3"/>
  <c r="H18" i="3"/>
  <c r="I18" i="3"/>
  <c r="I19" i="3"/>
  <c r="H19" i="3"/>
  <c r="I7" i="3"/>
  <c r="H7" i="3"/>
  <c r="H8" i="3"/>
  <c r="I8" i="3"/>
  <c r="H9" i="3"/>
  <c r="I9" i="3"/>
  <c r="H12" i="3"/>
  <c r="I12" i="3"/>
  <c r="I13" i="3"/>
  <c r="H13" i="3"/>
  <c r="AM7" i="3"/>
  <c r="AL7" i="3"/>
  <c r="AM9" i="3"/>
  <c r="AL9" i="3"/>
  <c r="AL12" i="3"/>
  <c r="AM12" i="3"/>
  <c r="AL13" i="3"/>
  <c r="AM13" i="3"/>
  <c r="AL14" i="3"/>
  <c r="AM14" i="3"/>
  <c r="AL15" i="3"/>
  <c r="AM15" i="3"/>
  <c r="AL16" i="3"/>
  <c r="AM16" i="3"/>
  <c r="AL17" i="3"/>
  <c r="AM17" i="3"/>
  <c r="AL18" i="3"/>
  <c r="AM18" i="3"/>
  <c r="AM19" i="3"/>
  <c r="AL19" i="3"/>
  <c r="AL8" i="3"/>
  <c r="AM8" i="3"/>
  <c r="S7" i="3"/>
  <c r="R7" i="3"/>
  <c r="R8" i="3"/>
  <c r="S8" i="3"/>
  <c r="R9" i="3"/>
  <c r="S9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Q21" i="3"/>
  <c r="AA21" i="3"/>
  <c r="AK21" i="3"/>
  <c r="AO21" i="3"/>
  <c r="F21" i="3"/>
  <c r="P21" i="3"/>
  <c r="Z21" i="3"/>
  <c r="AJ21" i="3"/>
  <c r="AR21" i="3"/>
  <c r="G21" i="3"/>
  <c r="AS21" i="3"/>
  <c r="AQ21" i="3"/>
  <c r="AP21" i="3"/>
  <c r="U21" i="3"/>
  <c r="T21" i="3" s="1"/>
  <c r="AE21" i="3"/>
  <c r="AD21" i="3" s="1"/>
  <c r="AM21" i="3" l="1"/>
  <c r="AN21" i="3"/>
  <c r="AL21" i="3"/>
  <c r="AT21" i="3"/>
  <c r="AU21" i="3"/>
  <c r="AC21" i="3"/>
  <c r="AB21" i="3"/>
  <c r="AY21" i="3"/>
  <c r="AX21" i="3" s="1"/>
  <c r="R21" i="3"/>
  <c r="S21" i="3"/>
  <c r="I21" i="3"/>
  <c r="H21" i="3"/>
  <c r="AW21" i="3" l="1"/>
  <c r="AV21" i="3"/>
</calcChain>
</file>

<file path=xl/sharedStrings.xml><?xml version="1.0" encoding="utf-8"?>
<sst xmlns="http://schemas.openxmlformats.org/spreadsheetml/2006/main" count="165" uniqueCount="28">
  <si>
    <t>AUD</t>
  </si>
  <si>
    <t>F</t>
  </si>
  <si>
    <t>P</t>
  </si>
  <si>
    <t>BEC</t>
  </si>
  <si>
    <t>FAR</t>
  </si>
  <si>
    <t>REG</t>
  </si>
  <si>
    <t>AVG</t>
  </si>
  <si>
    <t>Sum</t>
  </si>
  <si>
    <t>Count</t>
  </si>
  <si>
    <t>Total</t>
  </si>
  <si>
    <t>% of Total</t>
  </si>
  <si>
    <t>ALL SECTIONS</t>
  </si>
  <si>
    <t>INDIANA UNIVERSITY AT BLO</t>
  </si>
  <si>
    <t>MARQUETTE UNIVERSITY</t>
  </si>
  <si>
    <t>MICHIGAN STATE UNIVERSITY</t>
  </si>
  <si>
    <t>PURDUE UNIVERSITY MAIN CA</t>
  </si>
  <si>
    <t>SAINT LOUIS UNIVERSITY MA</t>
  </si>
  <si>
    <t>UNIVERSITY OF IOWA</t>
  </si>
  <si>
    <t>UNIVERSITY OF MICHIGAN-AN</t>
  </si>
  <si>
    <t>UNIVERSITY OF MISSOURI-CO</t>
  </si>
  <si>
    <t>UNIVERSITY OF MISSOURI-SA</t>
  </si>
  <si>
    <t>UNIVERSITY OF NOTRE DAME</t>
  </si>
  <si>
    <t>UNIVERSITY OF WISCONSIN-M</t>
  </si>
  <si>
    <t>WASHINGTON UNIVERSITY IN</t>
  </si>
  <si>
    <t>WEBSTER UNIVERSITY</t>
  </si>
  <si>
    <t>* AVG *</t>
  </si>
  <si>
    <t>* AVG * = Average score for both failed and passed sections combined</t>
  </si>
  <si>
    <t>Exam Sections Taken in 2023 (Selected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</si>
</sst>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gray0625">
        <fgColor indexed="8"/>
        <bgColor indexed="29"/>
      </patternFill>
    </fill>
    <fill>
      <patternFill patternType="gray0625">
        <bgColor indexed="42"/>
      </patternFill>
    </fill>
    <fill>
      <patternFill patternType="gray0625">
        <fgColor indexed="8"/>
        <bgColor indexed="42"/>
      </patternFill>
    </fill>
    <fill>
      <patternFill patternType="gray0625">
        <fgColor indexed="8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8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8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22"/>
      </top>
      <bottom/>
      <diagonal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8"/>
      </right>
      <top/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 style="thin">
        <color indexed="22"/>
      </bottom>
      <diagonal/>
    </border>
    <border>
      <left/>
      <right/>
      <top style="medium">
        <color indexed="8"/>
      </top>
      <bottom style="thin">
        <color indexed="22"/>
      </bottom>
      <diagonal/>
    </border>
    <border>
      <left/>
      <right style="medium">
        <color indexed="8"/>
      </right>
      <top style="medium">
        <color indexed="8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8">
    <xf numFmtId="0" fontId="0" fillId="0" borderId="0" xfId="0"/>
    <xf numFmtId="1" fontId="0" fillId="0" borderId="0" xfId="0" applyNumberFormat="1"/>
    <xf numFmtId="0" fontId="2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right" wrapText="1"/>
    </xf>
    <xf numFmtId="0" fontId="2" fillId="3" borderId="1" xfId="1" applyFont="1" applyFill="1" applyBorder="1" applyAlignment="1">
      <alignment horizontal="center" wrapText="1"/>
    </xf>
    <xf numFmtId="0" fontId="1" fillId="3" borderId="1" xfId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center" wrapText="1"/>
    </xf>
    <xf numFmtId="2" fontId="1" fillId="2" borderId="1" xfId="2" applyNumberFormat="1" applyFont="1" applyFill="1" applyBorder="1" applyAlignment="1">
      <alignment horizontal="right" wrapText="1"/>
    </xf>
    <xf numFmtId="0" fontId="2" fillId="3" borderId="1" xfId="2" applyFont="1" applyFill="1" applyBorder="1" applyAlignment="1">
      <alignment horizontal="center" wrapText="1"/>
    </xf>
    <xf numFmtId="2" fontId="1" fillId="3" borderId="1" xfId="2" applyNumberFormat="1" applyFont="1" applyFill="1" applyBorder="1" applyAlignment="1">
      <alignment horizontal="right" wrapText="1"/>
    </xf>
    <xf numFmtId="10" fontId="1" fillId="2" borderId="1" xfId="2" applyNumberFormat="1" applyFont="1" applyFill="1" applyBorder="1" applyAlignment="1">
      <alignment horizontal="right" wrapText="1"/>
    </xf>
    <xf numFmtId="10" fontId="1" fillId="3" borderId="1" xfId="2" applyNumberFormat="1" applyFont="1" applyFill="1" applyBorder="1" applyAlignment="1">
      <alignment horizontal="right" wrapText="1"/>
    </xf>
    <xf numFmtId="2" fontId="2" fillId="2" borderId="1" xfId="2" applyNumberFormat="1" applyFont="1" applyFill="1" applyBorder="1" applyAlignment="1">
      <alignment horizontal="right" wrapText="1"/>
    </xf>
    <xf numFmtId="2" fontId="2" fillId="3" borderId="1" xfId="2" applyNumberFormat="1" applyFont="1" applyFill="1" applyBorder="1" applyAlignment="1">
      <alignment horizontal="right" wrapText="1"/>
    </xf>
    <xf numFmtId="10" fontId="2" fillId="2" borderId="1" xfId="2" applyNumberFormat="1" applyFont="1" applyFill="1" applyBorder="1" applyAlignment="1">
      <alignment horizontal="right" wrapText="1"/>
    </xf>
    <xf numFmtId="10" fontId="2" fillId="3" borderId="1" xfId="2" applyNumberFormat="1" applyFont="1" applyFill="1" applyBorder="1" applyAlignment="1">
      <alignment horizontal="right" wrapText="1"/>
    </xf>
    <xf numFmtId="0" fontId="1" fillId="4" borderId="0" xfId="1" applyFill="1" applyBorder="1"/>
    <xf numFmtId="0" fontId="1" fillId="5" borderId="0" xfId="1" applyFill="1" applyBorder="1"/>
    <xf numFmtId="41" fontId="3" fillId="4" borderId="0" xfId="0" applyNumberFormat="1" applyFont="1" applyFill="1" applyBorder="1"/>
    <xf numFmtId="41" fontId="3" fillId="5" borderId="0" xfId="0" applyNumberFormat="1" applyFont="1" applyFill="1" applyBorder="1"/>
    <xf numFmtId="0" fontId="2" fillId="2" borderId="3" xfId="1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right" wrapText="1"/>
    </xf>
    <xf numFmtId="1" fontId="1" fillId="7" borderId="5" xfId="2" applyNumberFormat="1" applyFont="1" applyFill="1" applyBorder="1" applyAlignment="1">
      <alignment horizontal="right" wrapText="1"/>
    </xf>
    <xf numFmtId="0" fontId="1" fillId="5" borderId="6" xfId="1" applyFill="1" applyBorder="1"/>
    <xf numFmtId="41" fontId="3" fillId="5" borderId="6" xfId="0" applyNumberFormat="1" applyFont="1" applyFill="1" applyBorder="1"/>
    <xf numFmtId="41" fontId="3" fillId="6" borderId="7" xfId="0" applyNumberFormat="1" applyFont="1" applyFill="1" applyBorder="1"/>
    <xf numFmtId="0" fontId="6" fillId="9" borderId="10" xfId="1" applyFont="1" applyFill="1" applyBorder="1" applyAlignment="1">
      <alignment horizontal="right"/>
    </xf>
    <xf numFmtId="0" fontId="0" fillId="10" borderId="10" xfId="0" applyFill="1" applyBorder="1" applyAlignment="1"/>
    <xf numFmtId="0" fontId="4" fillId="10" borderId="10" xfId="1" applyFont="1" applyFill="1" applyBorder="1" applyAlignment="1">
      <alignment horizontal="right"/>
    </xf>
    <xf numFmtId="0" fontId="2" fillId="2" borderId="13" xfId="1" applyFont="1" applyFill="1" applyBorder="1" applyAlignment="1">
      <alignment horizontal="center" wrapText="1"/>
    </xf>
    <xf numFmtId="0" fontId="1" fillId="2" borderId="13" xfId="1" applyFont="1" applyFill="1" applyBorder="1" applyAlignment="1">
      <alignment horizontal="right" wrapText="1"/>
    </xf>
    <xf numFmtId="1" fontId="1" fillId="7" borderId="15" xfId="2" applyNumberFormat="1" applyFont="1" applyFill="1" applyBorder="1" applyAlignment="1">
      <alignment horizontal="right" wrapText="1"/>
    </xf>
    <xf numFmtId="41" fontId="3" fillId="5" borderId="16" xfId="0" applyNumberFormat="1" applyFont="1" applyFill="1" applyBorder="1"/>
    <xf numFmtId="41" fontId="3" fillId="6" borderId="17" xfId="0" applyNumberFormat="1" applyFont="1" applyFill="1" applyBorder="1"/>
    <xf numFmtId="0" fontId="1" fillId="2" borderId="0" xfId="1" applyFont="1" applyFill="1" applyBorder="1" applyAlignment="1">
      <alignment horizontal="right" wrapText="1"/>
    </xf>
    <xf numFmtId="0" fontId="1" fillId="2" borderId="6" xfId="1" applyFont="1" applyFill="1" applyBorder="1" applyAlignment="1">
      <alignment horizontal="right" wrapText="1"/>
    </xf>
    <xf numFmtId="1" fontId="2" fillId="7" borderId="2" xfId="2" applyNumberFormat="1" applyFont="1" applyFill="1" applyBorder="1" applyAlignment="1">
      <alignment horizontal="center" vertical="center" wrapText="1"/>
    </xf>
    <xf numFmtId="1" fontId="0" fillId="6" borderId="4" xfId="0" applyNumberFormat="1" applyFill="1" applyBorder="1" applyAlignment="1">
      <alignment horizontal="center" vertical="center" wrapText="1"/>
    </xf>
    <xf numFmtId="1" fontId="2" fillId="7" borderId="12" xfId="2" applyNumberFormat="1" applyFont="1" applyFill="1" applyBorder="1" applyAlignment="1">
      <alignment horizontal="center" vertical="center" wrapText="1"/>
    </xf>
    <xf numFmtId="1" fontId="0" fillId="6" borderId="14" xfId="0" applyNumberFormat="1" applyFill="1" applyBorder="1" applyAlignment="1">
      <alignment horizontal="center" vertical="center" wrapText="1"/>
    </xf>
    <xf numFmtId="1" fontId="2" fillId="7" borderId="18" xfId="2" applyNumberFormat="1" applyFont="1" applyFill="1" applyBorder="1" applyAlignment="1">
      <alignment horizontal="center" vertical="center" wrapText="1"/>
    </xf>
    <xf numFmtId="0" fontId="1" fillId="11" borderId="13" xfId="1" applyFont="1" applyFill="1" applyBorder="1" applyAlignment="1">
      <alignment horizontal="right" wrapText="1"/>
    </xf>
    <xf numFmtId="0" fontId="1" fillId="12" borderId="0" xfId="1" applyFont="1" applyFill="1" applyBorder="1"/>
    <xf numFmtId="0" fontId="1" fillId="11" borderId="1" xfId="1" applyFont="1" applyFill="1" applyBorder="1" applyAlignment="1">
      <alignment horizontal="right" wrapText="1"/>
    </xf>
    <xf numFmtId="2" fontId="1" fillId="11" borderId="1" xfId="2" applyNumberFormat="1" applyFont="1" applyFill="1" applyBorder="1" applyAlignment="1">
      <alignment horizontal="right" wrapText="1"/>
    </xf>
    <xf numFmtId="2" fontId="1" fillId="13" borderId="1" xfId="2" applyNumberFormat="1" applyFont="1" applyFill="1" applyBorder="1" applyAlignment="1">
      <alignment horizontal="right" wrapText="1"/>
    </xf>
    <xf numFmtId="10" fontId="1" fillId="11" borderId="1" xfId="2" applyNumberFormat="1" applyFont="1" applyFill="1" applyBorder="1" applyAlignment="1">
      <alignment horizontal="right" wrapText="1"/>
    </xf>
    <xf numFmtId="10" fontId="1" fillId="13" borderId="1" xfId="2" applyNumberFormat="1" applyFont="1" applyFill="1" applyBorder="1" applyAlignment="1">
      <alignment horizontal="right" wrapText="1"/>
    </xf>
    <xf numFmtId="1" fontId="1" fillId="14" borderId="14" xfId="2" applyNumberFormat="1" applyFont="1" applyFill="1" applyBorder="1" applyAlignment="1">
      <alignment horizontal="right" wrapText="1"/>
    </xf>
    <xf numFmtId="0" fontId="1" fillId="11" borderId="8" xfId="1" applyFont="1" applyFill="1" applyBorder="1" applyAlignment="1">
      <alignment horizontal="right" wrapText="1"/>
    </xf>
    <xf numFmtId="0" fontId="1" fillId="11" borderId="3" xfId="1" applyFont="1" applyFill="1" applyBorder="1" applyAlignment="1">
      <alignment horizontal="right" wrapText="1"/>
    </xf>
    <xf numFmtId="1" fontId="1" fillId="14" borderId="4" xfId="2" applyNumberFormat="1" applyFont="1" applyFill="1" applyBorder="1" applyAlignment="1">
      <alignment horizontal="right" wrapText="1"/>
    </xf>
    <xf numFmtId="1" fontId="0" fillId="6" borderId="14" xfId="0" applyNumberFormat="1" applyFill="1" applyBorder="1" applyAlignment="1">
      <alignment horizontal="center" vertical="center" wrapText="1"/>
    </xf>
    <xf numFmtId="1" fontId="0" fillId="6" borderId="14" xfId="0" applyNumberFormat="1" applyFill="1" applyBorder="1" applyAlignment="1">
      <alignment horizontal="center" vertical="center" wrapText="1"/>
    </xf>
    <xf numFmtId="0" fontId="5" fillId="8" borderId="11" xfId="1" applyFont="1" applyFill="1" applyBorder="1" applyAlignment="1">
      <alignment horizontal="left"/>
    </xf>
    <xf numFmtId="0" fontId="5" fillId="8" borderId="9" xfId="1" applyFont="1" applyFill="1" applyBorder="1" applyAlignment="1">
      <alignment horizontal="left"/>
    </xf>
    <xf numFmtId="0" fontId="2" fillId="16" borderId="18" xfId="2" applyFont="1" applyFill="1" applyBorder="1" applyAlignment="1">
      <alignment horizontal="center" wrapText="1"/>
    </xf>
    <xf numFmtId="10" fontId="1" fillId="13" borderId="37" xfId="2" applyNumberFormat="1" applyFont="1" applyFill="1" applyBorder="1" applyAlignment="1">
      <alignment horizontal="right" wrapText="1"/>
    </xf>
    <xf numFmtId="2" fontId="1" fillId="3" borderId="19" xfId="2" applyNumberFormat="1" applyFill="1" applyBorder="1" applyAlignment="1">
      <alignment horizontal="right" wrapText="1"/>
    </xf>
    <xf numFmtId="0" fontId="2" fillId="19" borderId="33" xfId="1" applyFont="1" applyFill="1" applyBorder="1" applyAlignment="1">
      <alignment horizontal="center" wrapText="1"/>
    </xf>
    <xf numFmtId="0" fontId="0" fillId="20" borderId="33" xfId="0" applyFill="1" applyBorder="1" applyAlignment="1">
      <alignment horizontal="center" wrapText="1"/>
    </xf>
    <xf numFmtId="0" fontId="0" fillId="20" borderId="33" xfId="0" applyFill="1" applyBorder="1" applyAlignment="1"/>
    <xf numFmtId="0" fontId="3" fillId="18" borderId="34" xfId="0" applyFont="1" applyFill="1" applyBorder="1" applyAlignment="1">
      <alignment horizontal="center"/>
    </xf>
    <xf numFmtId="0" fontId="3" fillId="18" borderId="33" xfId="0" applyFont="1" applyFill="1" applyBorder="1" applyAlignment="1">
      <alignment horizontal="center"/>
    </xf>
    <xf numFmtId="0" fontId="3" fillId="18" borderId="35" xfId="0" applyFont="1" applyFill="1" applyBorder="1" applyAlignment="1">
      <alignment horizontal="center"/>
    </xf>
    <xf numFmtId="0" fontId="2" fillId="16" borderId="29" xfId="1" applyFont="1" applyFill="1" applyBorder="1" applyAlignment="1">
      <alignment horizontal="center" wrapText="1"/>
    </xf>
    <xf numFmtId="0" fontId="0" fillId="15" borderId="20" xfId="0" applyFill="1" applyBorder="1" applyAlignment="1">
      <alignment horizontal="center" wrapText="1"/>
    </xf>
    <xf numFmtId="0" fontId="3" fillId="15" borderId="20" xfId="0" applyFont="1" applyFill="1" applyBorder="1" applyAlignment="1">
      <alignment horizontal="center" wrapText="1"/>
    </xf>
    <xf numFmtId="0" fontId="3" fillId="15" borderId="8" xfId="0" applyFont="1" applyFill="1" applyBorder="1" applyAlignment="1">
      <alignment horizontal="center" wrapText="1"/>
    </xf>
    <xf numFmtId="0" fontId="2" fillId="16" borderId="19" xfId="2" applyFont="1" applyFill="1" applyBorder="1" applyAlignment="1">
      <alignment horizontal="center" wrapText="1"/>
    </xf>
    <xf numFmtId="0" fontId="2" fillId="16" borderId="8" xfId="2" applyFont="1" applyFill="1" applyBorder="1" applyAlignment="1">
      <alignment horizontal="center" wrapText="1"/>
    </xf>
    <xf numFmtId="0" fontId="2" fillId="16" borderId="20" xfId="2" applyFont="1" applyFill="1" applyBorder="1" applyAlignment="1">
      <alignment horizontal="center" wrapText="1"/>
    </xf>
    <xf numFmtId="1" fontId="2" fillId="7" borderId="12" xfId="2" applyNumberFormat="1" applyFont="1" applyFill="1" applyBorder="1" applyAlignment="1">
      <alignment horizontal="center" vertical="center" wrapText="1"/>
    </xf>
    <xf numFmtId="1" fontId="0" fillId="6" borderId="14" xfId="0" applyNumberFormat="1" applyFill="1" applyBorder="1" applyAlignment="1">
      <alignment horizontal="center" vertical="center" wrapText="1"/>
    </xf>
    <xf numFmtId="1" fontId="2" fillId="7" borderId="2" xfId="2" applyNumberFormat="1" applyFont="1" applyFill="1" applyBorder="1" applyAlignment="1">
      <alignment horizontal="center" vertical="center" wrapText="1"/>
    </xf>
    <xf numFmtId="1" fontId="0" fillId="6" borderId="4" xfId="0" applyNumberFormat="1" applyFill="1" applyBorder="1" applyAlignment="1">
      <alignment horizontal="center" vertical="center" wrapText="1"/>
    </xf>
    <xf numFmtId="0" fontId="2" fillId="16" borderId="27" xfId="1" applyFont="1" applyFill="1" applyBorder="1" applyAlignment="1">
      <alignment horizontal="center" wrapText="1"/>
    </xf>
    <xf numFmtId="0" fontId="7" fillId="23" borderId="36" xfId="1" applyFont="1" applyFill="1" applyBorder="1" applyAlignment="1">
      <alignment horizontal="center" vertical="center"/>
    </xf>
    <xf numFmtId="0" fontId="7" fillId="23" borderId="10" xfId="1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0" fontId="2" fillId="17" borderId="30" xfId="1" applyFont="1" applyFill="1" applyBorder="1" applyAlignment="1">
      <alignment horizontal="center" wrapText="1"/>
    </xf>
    <xf numFmtId="0" fontId="0" fillId="18" borderId="31" xfId="0" applyFill="1" applyBorder="1" applyAlignment="1">
      <alignment horizontal="center" wrapText="1"/>
    </xf>
    <xf numFmtId="0" fontId="0" fillId="18" borderId="31" xfId="0" applyFill="1" applyBorder="1" applyAlignment="1"/>
    <xf numFmtId="0" fontId="0" fillId="18" borderId="32" xfId="0" applyFill="1" applyBorder="1" applyAlignment="1"/>
    <xf numFmtId="0" fontId="2" fillId="17" borderId="34" xfId="1" applyFont="1" applyFill="1" applyBorder="1" applyAlignment="1">
      <alignment horizontal="center" wrapText="1"/>
    </xf>
    <xf numFmtId="0" fontId="0" fillId="18" borderId="33" xfId="0" applyFill="1" applyBorder="1" applyAlignment="1">
      <alignment horizontal="center" wrapText="1"/>
    </xf>
    <xf numFmtId="0" fontId="0" fillId="18" borderId="33" xfId="0" applyFill="1" applyBorder="1" applyAlignment="1"/>
    <xf numFmtId="0" fontId="0" fillId="18" borderId="35" xfId="0" applyFill="1" applyBorder="1" applyAlignment="1"/>
    <xf numFmtId="0" fontId="0" fillId="23" borderId="10" xfId="0" applyFill="1" applyBorder="1" applyAlignment="1"/>
    <xf numFmtId="0" fontId="0" fillId="23" borderId="28" xfId="0" applyFill="1" applyBorder="1" applyAlignment="1"/>
    <xf numFmtId="0" fontId="2" fillId="16" borderId="20" xfId="1" applyFont="1" applyFill="1" applyBorder="1" applyAlignment="1">
      <alignment horizontal="center" wrapText="1"/>
    </xf>
    <xf numFmtId="0" fontId="2" fillId="17" borderId="21" xfId="1" applyFont="1" applyFill="1" applyBorder="1" applyAlignment="1">
      <alignment horizontal="center" wrapText="1"/>
    </xf>
    <xf numFmtId="0" fontId="0" fillId="18" borderId="22" xfId="0" applyFill="1" applyBorder="1" applyAlignment="1">
      <alignment horizontal="center" wrapText="1"/>
    </xf>
    <xf numFmtId="0" fontId="0" fillId="18" borderId="22" xfId="0" applyFill="1" applyBorder="1" applyAlignment="1"/>
    <xf numFmtId="0" fontId="0" fillId="18" borderId="23" xfId="0" applyFill="1" applyBorder="1" applyAlignment="1"/>
    <xf numFmtId="0" fontId="2" fillId="19" borderId="24" xfId="1" applyFont="1" applyFill="1" applyBorder="1" applyAlignment="1">
      <alignment horizontal="center" wrapText="1"/>
    </xf>
    <xf numFmtId="0" fontId="0" fillId="20" borderId="24" xfId="0" applyFill="1" applyBorder="1" applyAlignment="1">
      <alignment horizontal="center" wrapText="1"/>
    </xf>
    <xf numFmtId="0" fontId="0" fillId="20" borderId="24" xfId="0" applyFill="1" applyBorder="1" applyAlignment="1"/>
    <xf numFmtId="0" fontId="2" fillId="17" borderId="25" xfId="1" applyFont="1" applyFill="1" applyBorder="1" applyAlignment="1">
      <alignment horizontal="center" wrapText="1"/>
    </xf>
    <xf numFmtId="0" fontId="0" fillId="18" borderId="24" xfId="0" applyFill="1" applyBorder="1" applyAlignment="1">
      <alignment horizontal="center" wrapText="1"/>
    </xf>
    <xf numFmtId="0" fontId="0" fillId="18" borderId="24" xfId="0" applyFill="1" applyBorder="1" applyAlignment="1"/>
    <xf numFmtId="0" fontId="0" fillId="18" borderId="26" xfId="0" applyFill="1" applyBorder="1" applyAlignment="1"/>
    <xf numFmtId="0" fontId="2" fillId="19" borderId="25" xfId="1" applyFont="1" applyFill="1" applyBorder="1" applyAlignment="1">
      <alignment horizontal="center" wrapText="1"/>
    </xf>
    <xf numFmtId="0" fontId="2" fillId="19" borderId="26" xfId="1" applyFont="1" applyFill="1" applyBorder="1" applyAlignment="1">
      <alignment horizontal="center" wrapText="1"/>
    </xf>
    <xf numFmtId="0" fontId="2" fillId="21" borderId="25" xfId="1" applyFont="1" applyFill="1" applyBorder="1" applyAlignment="1">
      <alignment horizontal="center" wrapText="1"/>
    </xf>
    <xf numFmtId="0" fontId="0" fillId="22" borderId="24" xfId="0" applyFill="1" applyBorder="1" applyAlignment="1">
      <alignment horizontal="center" wrapText="1"/>
    </xf>
    <xf numFmtId="0" fontId="0" fillId="22" borderId="24" xfId="0" applyFill="1" applyBorder="1" applyAlignment="1"/>
    <xf numFmtId="0" fontId="0" fillId="22" borderId="26" xfId="0" applyFill="1" applyBorder="1" applyAlignment="1"/>
  </cellXfs>
  <cellStyles count="3">
    <cellStyle name="Normal" xfId="0" builtinId="0"/>
    <cellStyle name="Normal_Sheet1" xfId="1" xr:uid="{00000000-0005-0000-0000-000001000000}"/>
    <cellStyle name="Normal_Sheet3" xfId="2" xr:uid="{00000000-0005-0000-0000-000002000000}"/>
  </cellStyles>
  <dxfs count="6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Y28"/>
  <sheetViews>
    <sheetView tabSelected="1" topLeftCell="A4" workbookViewId="0">
      <pane xSplit="1" topLeftCell="Z1" activePane="topRight" state="frozen"/>
      <selection pane="topRight" activeCell="A4" sqref="A4:A6"/>
    </sheetView>
  </sheetViews>
  <sheetFormatPr defaultRowHeight="12.75" x14ac:dyDescent="0.2"/>
  <cols>
    <col min="1" max="1" width="55.7109375" bestFit="1" customWidth="1"/>
    <col min="2" max="3" width="6.7109375" customWidth="1"/>
    <col min="4" max="5" width="7.7109375" hidden="1" customWidth="1"/>
    <col min="6" max="6" width="6.5703125" customWidth="1"/>
    <col min="7" max="7" width="7.5703125" customWidth="1"/>
    <col min="8" max="10" width="8.28515625" customWidth="1"/>
    <col min="11" max="11" width="6.7109375" style="1" customWidth="1"/>
    <col min="12" max="12" width="5.140625" customWidth="1"/>
    <col min="13" max="13" width="6.7109375" customWidth="1"/>
    <col min="14" max="14" width="7.7109375" hidden="1" customWidth="1"/>
    <col min="15" max="15" width="8.7109375" hidden="1" customWidth="1"/>
    <col min="16" max="16" width="5.5703125" customWidth="1"/>
    <col min="17" max="17" width="6.5703125" bestFit="1" customWidth="1"/>
    <col min="18" max="20" width="8.28515625" customWidth="1"/>
    <col min="21" max="21" width="6.7109375" style="1" customWidth="1"/>
    <col min="22" max="23" width="6.7109375" customWidth="1"/>
    <col min="24" max="25" width="7.7109375" hidden="1" customWidth="1"/>
    <col min="26" max="27" width="6.5703125" customWidth="1"/>
    <col min="28" max="30" width="8.28515625" customWidth="1"/>
    <col min="31" max="31" width="6.7109375" style="1" customWidth="1"/>
    <col min="32" max="32" width="6.7109375" bestFit="1" customWidth="1"/>
    <col min="33" max="33" width="6.85546875" customWidth="1"/>
    <col min="34" max="35" width="7.7109375" hidden="1" customWidth="1"/>
    <col min="36" max="37" width="5.5703125" bestFit="1" customWidth="1"/>
    <col min="38" max="39" width="8.28515625" bestFit="1" customWidth="1"/>
    <col min="40" max="40" width="8.28515625" customWidth="1"/>
    <col min="41" max="41" width="7.7109375" style="1" bestFit="1" customWidth="1"/>
    <col min="42" max="43" width="6.7109375" bestFit="1" customWidth="1"/>
    <col min="44" max="45" width="8.7109375" hidden="1" customWidth="1"/>
    <col min="46" max="46" width="5.5703125" bestFit="1" customWidth="1"/>
    <col min="47" max="47" width="8.5703125" bestFit="1" customWidth="1"/>
    <col min="48" max="49" width="8.28515625" bestFit="1" customWidth="1"/>
    <col min="50" max="50" width="8.28515625" customWidth="1"/>
    <col min="51" max="51" width="7.7109375" bestFit="1" customWidth="1"/>
    <col min="52" max="52" width="5" bestFit="1" customWidth="1"/>
  </cols>
  <sheetData>
    <row r="3" spans="1:51" ht="13.5" thickBot="1" x14ac:dyDescent="0.25"/>
    <row r="4" spans="1:51" x14ac:dyDescent="0.2">
      <c r="A4" s="77" t="s">
        <v>27</v>
      </c>
      <c r="B4" s="80" t="s">
        <v>0</v>
      </c>
      <c r="C4" s="81"/>
      <c r="D4" s="81"/>
      <c r="E4" s="81"/>
      <c r="F4" s="82" t="s">
        <v>6</v>
      </c>
      <c r="G4" s="82"/>
      <c r="H4" s="82"/>
      <c r="I4" s="82"/>
      <c r="J4" s="82"/>
      <c r="K4" s="83"/>
      <c r="L4" s="59" t="s">
        <v>3</v>
      </c>
      <c r="M4" s="60"/>
      <c r="N4" s="60"/>
      <c r="O4" s="60"/>
      <c r="P4" s="61"/>
      <c r="Q4" s="61"/>
      <c r="R4" s="61"/>
      <c r="S4" s="61"/>
      <c r="T4" s="61"/>
      <c r="U4" s="61"/>
      <c r="V4" s="84" t="s">
        <v>4</v>
      </c>
      <c r="W4" s="85"/>
      <c r="X4" s="85"/>
      <c r="Y4" s="85"/>
      <c r="Z4" s="86"/>
      <c r="AA4" s="86"/>
      <c r="AB4" s="86"/>
      <c r="AC4" s="86"/>
      <c r="AD4" s="86"/>
      <c r="AE4" s="87"/>
      <c r="AF4" s="59" t="s">
        <v>5</v>
      </c>
      <c r="AG4" s="60"/>
      <c r="AH4" s="60"/>
      <c r="AI4" s="60"/>
      <c r="AJ4" s="61"/>
      <c r="AK4" s="61"/>
      <c r="AL4" s="61"/>
      <c r="AM4" s="61"/>
      <c r="AN4" s="61"/>
      <c r="AO4" s="61"/>
      <c r="AP4" s="62" t="s">
        <v>11</v>
      </c>
      <c r="AQ4" s="63"/>
      <c r="AR4" s="63"/>
      <c r="AS4" s="63"/>
      <c r="AT4" s="63"/>
      <c r="AU4" s="63"/>
      <c r="AV4" s="63"/>
      <c r="AW4" s="63"/>
      <c r="AX4" s="63"/>
      <c r="AY4" s="64"/>
    </row>
    <row r="5" spans="1:51" ht="12.75" customHeight="1" x14ac:dyDescent="0.2">
      <c r="A5" s="78"/>
      <c r="B5" s="65" t="s">
        <v>8</v>
      </c>
      <c r="C5" s="66"/>
      <c r="D5" s="67" t="s">
        <v>7</v>
      </c>
      <c r="E5" s="68"/>
      <c r="F5" s="69" t="s">
        <v>6</v>
      </c>
      <c r="G5" s="70"/>
      <c r="H5" s="69" t="s">
        <v>10</v>
      </c>
      <c r="I5" s="71"/>
      <c r="J5" s="56"/>
      <c r="K5" s="72" t="s">
        <v>9</v>
      </c>
      <c r="L5" s="65" t="s">
        <v>8</v>
      </c>
      <c r="M5" s="66"/>
      <c r="N5" s="67" t="s">
        <v>7</v>
      </c>
      <c r="O5" s="68"/>
      <c r="P5" s="69" t="s">
        <v>6</v>
      </c>
      <c r="Q5" s="70"/>
      <c r="R5" s="69" t="s">
        <v>10</v>
      </c>
      <c r="S5" s="71"/>
      <c r="T5" s="56"/>
      <c r="U5" s="72" t="s">
        <v>9</v>
      </c>
      <c r="V5" s="76" t="s">
        <v>8</v>
      </c>
      <c r="W5" s="66"/>
      <c r="X5" s="67" t="s">
        <v>7</v>
      </c>
      <c r="Y5" s="68"/>
      <c r="Z5" s="69" t="s">
        <v>6</v>
      </c>
      <c r="AA5" s="70"/>
      <c r="AB5" s="69" t="s">
        <v>10</v>
      </c>
      <c r="AC5" s="71"/>
      <c r="AD5" s="56"/>
      <c r="AE5" s="74" t="s">
        <v>9</v>
      </c>
      <c r="AF5" s="65" t="s">
        <v>8</v>
      </c>
      <c r="AG5" s="66"/>
      <c r="AH5" s="67" t="s">
        <v>7</v>
      </c>
      <c r="AI5" s="68"/>
      <c r="AJ5" s="69" t="s">
        <v>6</v>
      </c>
      <c r="AK5" s="70"/>
      <c r="AL5" s="69" t="s">
        <v>10</v>
      </c>
      <c r="AM5" s="71"/>
      <c r="AN5" s="56"/>
      <c r="AO5" s="72" t="s">
        <v>9</v>
      </c>
      <c r="AP5" s="76" t="s">
        <v>8</v>
      </c>
      <c r="AQ5" s="66"/>
      <c r="AR5" s="67" t="s">
        <v>7</v>
      </c>
      <c r="AS5" s="68"/>
      <c r="AT5" s="69" t="s">
        <v>6</v>
      </c>
      <c r="AU5" s="70"/>
      <c r="AV5" s="69" t="s">
        <v>10</v>
      </c>
      <c r="AW5" s="71"/>
      <c r="AX5" s="56"/>
      <c r="AY5" s="74" t="s">
        <v>9</v>
      </c>
    </row>
    <row r="6" spans="1:51" ht="13.5" thickBot="1" x14ac:dyDescent="0.25">
      <c r="A6" s="79"/>
      <c r="B6" s="29" t="s">
        <v>1</v>
      </c>
      <c r="C6" s="4" t="s">
        <v>2</v>
      </c>
      <c r="D6" s="2" t="s">
        <v>1</v>
      </c>
      <c r="E6" s="4" t="s">
        <v>2</v>
      </c>
      <c r="F6" s="6" t="s">
        <v>1</v>
      </c>
      <c r="G6" s="8" t="s">
        <v>2</v>
      </c>
      <c r="H6" s="6" t="str">
        <f>IF(AND(B6&gt;0, K6&gt;0),B6/K6,"")</f>
        <v/>
      </c>
      <c r="I6" s="8" t="str">
        <f t="shared" ref="I6:I7" si="0">IF(AND(C6&gt;0, K6&gt;0),C6/K6,"")</f>
        <v/>
      </c>
      <c r="J6" s="53" t="s">
        <v>25</v>
      </c>
      <c r="K6" s="73"/>
      <c r="L6" s="29" t="s">
        <v>1</v>
      </c>
      <c r="M6" s="4" t="s">
        <v>2</v>
      </c>
      <c r="N6" s="2" t="s">
        <v>1</v>
      </c>
      <c r="O6" s="4" t="s">
        <v>2</v>
      </c>
      <c r="P6" s="6" t="s">
        <v>1</v>
      </c>
      <c r="Q6" s="8" t="s">
        <v>2</v>
      </c>
      <c r="R6" s="6" t="s">
        <v>1</v>
      </c>
      <c r="S6" s="8" t="s">
        <v>2</v>
      </c>
      <c r="T6" s="53" t="s">
        <v>25</v>
      </c>
      <c r="U6" s="73"/>
      <c r="V6" s="20" t="s">
        <v>1</v>
      </c>
      <c r="W6" s="4" t="s">
        <v>2</v>
      </c>
      <c r="X6" s="2" t="s">
        <v>1</v>
      </c>
      <c r="Y6" s="4" t="s">
        <v>2</v>
      </c>
      <c r="Z6" s="6" t="s">
        <v>1</v>
      </c>
      <c r="AA6" s="8" t="s">
        <v>2</v>
      </c>
      <c r="AB6" s="6" t="s">
        <v>1</v>
      </c>
      <c r="AC6" s="8" t="s">
        <v>2</v>
      </c>
      <c r="AD6" s="53" t="s">
        <v>25</v>
      </c>
      <c r="AE6" s="75"/>
      <c r="AF6" s="29" t="s">
        <v>1</v>
      </c>
      <c r="AG6" s="4" t="s">
        <v>2</v>
      </c>
      <c r="AH6" s="2" t="s">
        <v>1</v>
      </c>
      <c r="AI6" s="4" t="s">
        <v>2</v>
      </c>
      <c r="AJ6" s="6" t="s">
        <v>1</v>
      </c>
      <c r="AK6" s="8" t="s">
        <v>2</v>
      </c>
      <c r="AL6" s="6" t="s">
        <v>1</v>
      </c>
      <c r="AM6" s="8" t="s">
        <v>2</v>
      </c>
      <c r="AN6" s="53" t="s">
        <v>25</v>
      </c>
      <c r="AO6" s="73"/>
      <c r="AP6" s="20" t="s">
        <v>1</v>
      </c>
      <c r="AQ6" s="4" t="s">
        <v>2</v>
      </c>
      <c r="AR6" s="2" t="s">
        <v>1</v>
      </c>
      <c r="AS6" s="4" t="s">
        <v>2</v>
      </c>
      <c r="AT6" s="6" t="s">
        <v>1</v>
      </c>
      <c r="AU6" s="8" t="s">
        <v>2</v>
      </c>
      <c r="AV6" s="6" t="s">
        <v>1</v>
      </c>
      <c r="AW6" s="8" t="s">
        <v>2</v>
      </c>
      <c r="AX6" s="53" t="s">
        <v>25</v>
      </c>
      <c r="AY6" s="75"/>
    </row>
    <row r="7" spans="1:51" ht="13.5" thickBot="1" x14ac:dyDescent="0.25">
      <c r="A7" s="54" t="s">
        <v>12</v>
      </c>
      <c r="B7" s="30">
        <v>56</v>
      </c>
      <c r="C7" s="5">
        <v>87</v>
      </c>
      <c r="D7" s="3">
        <v>3618</v>
      </c>
      <c r="E7" s="5">
        <v>7115</v>
      </c>
      <c r="F7" s="7">
        <f t="shared" ref="F7:G19" si="1">IF(B7&gt;0,D7/B7,"")</f>
        <v>64.607142857142861</v>
      </c>
      <c r="G7" s="9">
        <f t="shared" si="1"/>
        <v>81.781609195402297</v>
      </c>
      <c r="H7" s="10">
        <f>IF(AND(B7&gt;0, K7&gt;0),B7/K7,"")</f>
        <v>0.39160839160839161</v>
      </c>
      <c r="I7" s="11">
        <f t="shared" si="0"/>
        <v>0.60839160839160844</v>
      </c>
      <c r="J7" s="58">
        <f>IF(K7&lt;&gt;0,    ((D7+E7)/K7),"")</f>
        <v>75.055944055944053</v>
      </c>
      <c r="K7" s="31">
        <f>B7+C7</f>
        <v>143</v>
      </c>
      <c r="L7" s="30">
        <v>25</v>
      </c>
      <c r="M7" s="5">
        <v>162</v>
      </c>
      <c r="N7" s="3">
        <v>1698</v>
      </c>
      <c r="O7" s="5">
        <v>14172</v>
      </c>
      <c r="P7" s="7">
        <f t="shared" ref="P7:Q19" si="2">IF(L7&gt;0,N7/L7,"")</f>
        <v>67.92</v>
      </c>
      <c r="Q7" s="9">
        <f t="shared" si="2"/>
        <v>87.481481481481481</v>
      </c>
      <c r="R7" s="10">
        <f>IF(AND(L7&gt;0, U7&gt;0),L7/U7,"")</f>
        <v>0.13368983957219252</v>
      </c>
      <c r="S7" s="11">
        <f t="shared" ref="S7" si="3">IF(AND(M7&gt;0, U7&gt;0),M7/U7,"")</f>
        <v>0.86631016042780751</v>
      </c>
      <c r="T7" s="58">
        <f>IF(U7&lt;&gt;0,    ((N7+O7)/U7),"")</f>
        <v>84.866310160427801</v>
      </c>
      <c r="U7" s="31">
        <f t="shared" ref="U7:U19" si="4">L7+M7</f>
        <v>187</v>
      </c>
      <c r="V7" s="21">
        <v>40</v>
      </c>
      <c r="W7" s="5">
        <v>75</v>
      </c>
      <c r="X7" s="3">
        <v>2463</v>
      </c>
      <c r="Y7" s="5">
        <v>6287</v>
      </c>
      <c r="Z7" s="7">
        <f t="shared" ref="Z7:AA19" si="5">IF(V7&gt;0,X7/V7,"")</f>
        <v>61.575000000000003</v>
      </c>
      <c r="AA7" s="9">
        <f t="shared" si="5"/>
        <v>83.826666666666668</v>
      </c>
      <c r="AB7" s="10">
        <f>IF(AND(V7&gt;0, AE7&gt;0),V7/AE7,"")</f>
        <v>0.34782608695652173</v>
      </c>
      <c r="AC7" s="11">
        <f t="shared" ref="AC7" si="6">IF(AND(W7&gt;0, AE7&gt;0),W7/AE7,"")</f>
        <v>0.65217391304347827</v>
      </c>
      <c r="AD7" s="58">
        <f>IF(AE7&lt;&gt;0,    ((X7+Y7)/AE7),"")</f>
        <v>76.086956521739125</v>
      </c>
      <c r="AE7" s="22">
        <f>V7+W7</f>
        <v>115</v>
      </c>
      <c r="AF7" s="30">
        <v>35</v>
      </c>
      <c r="AG7" s="5">
        <v>74</v>
      </c>
      <c r="AH7" s="3">
        <v>2207</v>
      </c>
      <c r="AI7" s="5">
        <v>6133</v>
      </c>
      <c r="AJ7" s="7"/>
      <c r="AK7" s="9"/>
      <c r="AL7" s="10">
        <f t="shared" ref="AL7:AL19" si="7">IF(AND(AF7&gt;0, AO7&gt;0),AF7/AO7,"")</f>
        <v>0.32110091743119268</v>
      </c>
      <c r="AM7" s="11">
        <f t="shared" ref="AM7:AM19" si="8">IF(AND(AG7&gt;0, AO7&gt;0),AG7/AO7,"")</f>
        <v>0.67889908256880738</v>
      </c>
      <c r="AN7" s="58">
        <f>IF(AO7&lt;&gt;0,    ((AH7+AI7)/AO7),"")</f>
        <v>76.513761467889907</v>
      </c>
      <c r="AO7" s="31">
        <f t="shared" ref="AO7:AO19" si="9">AF7+AG7</f>
        <v>109</v>
      </c>
      <c r="AP7" s="21">
        <f t="shared" ref="AP7:AQ7" si="10">B7+L7+V7+AF7</f>
        <v>156</v>
      </c>
      <c r="AQ7" s="5">
        <f t="shared" si="10"/>
        <v>398</v>
      </c>
      <c r="AR7" s="3">
        <f t="shared" ref="AR7:AS7" si="11">D7+N7+AH7+X7</f>
        <v>9986</v>
      </c>
      <c r="AS7" s="5">
        <f t="shared" si="11"/>
        <v>33707</v>
      </c>
      <c r="AT7" s="7">
        <f>IF(AP7&gt;0,AR7/AP7,"")</f>
        <v>64.012820512820511</v>
      </c>
      <c r="AU7" s="9">
        <f>IF(AQ7&gt;0,AS7/AQ7,"")</f>
        <v>84.69095477386935</v>
      </c>
      <c r="AV7" s="10">
        <f>IF(AND(AP7&gt;0, AY7&gt;0),AP7/AY7,"")</f>
        <v>0.28158844765342961</v>
      </c>
      <c r="AW7" s="11">
        <f t="shared" ref="AW7" si="12">IF(AND(AQ7&gt;0, AY7&gt;0),AQ7/AY7,"")</f>
        <v>0.71841155234657039</v>
      </c>
      <c r="AX7" s="58">
        <f>IF(AY7&lt;&gt;0,    ((AR7+AS7)/AY7),"")</f>
        <v>78.868231046931413</v>
      </c>
      <c r="AY7" s="22">
        <f>AP7+AQ7</f>
        <v>554</v>
      </c>
    </row>
    <row r="8" spans="1:51" x14ac:dyDescent="0.2">
      <c r="A8" s="54" t="s">
        <v>13</v>
      </c>
      <c r="B8" s="30">
        <v>11</v>
      </c>
      <c r="C8" s="5">
        <v>14</v>
      </c>
      <c r="D8" s="3">
        <v>729</v>
      </c>
      <c r="E8" s="5">
        <v>1121</v>
      </c>
      <c r="F8" s="7">
        <f t="shared" si="1"/>
        <v>66.272727272727266</v>
      </c>
      <c r="G8" s="9">
        <f t="shared" si="1"/>
        <v>80.071428571428569</v>
      </c>
      <c r="H8" s="10">
        <f t="shared" ref="H8:H19" si="13">IF(AND(B8&gt;0, K8&gt;0),B8/K8,"")</f>
        <v>0.44</v>
      </c>
      <c r="I8" s="11">
        <f t="shared" ref="I8:I19" si="14">IF(AND(C8&gt;0, K8&gt;0),C8/K8,"")</f>
        <v>0.56000000000000005</v>
      </c>
      <c r="J8" s="58">
        <f t="shared" ref="J8:J19" si="15">IF(K8&lt;&gt;0,    ((D8+E8)/K8),"")</f>
        <v>74</v>
      </c>
      <c r="K8" s="31">
        <f>B8+C8</f>
        <v>25</v>
      </c>
      <c r="L8" s="30">
        <v>14</v>
      </c>
      <c r="M8" s="5">
        <v>20</v>
      </c>
      <c r="N8" s="3">
        <v>952</v>
      </c>
      <c r="O8" s="5">
        <v>1646</v>
      </c>
      <c r="P8" s="7">
        <f t="shared" si="2"/>
        <v>68</v>
      </c>
      <c r="Q8" s="9">
        <f t="shared" si="2"/>
        <v>82.3</v>
      </c>
      <c r="R8" s="10">
        <f t="shared" ref="R8:R19" si="16">IF(AND(L8&gt;0, U8&gt;0),L8/U8,"")</f>
        <v>0.41176470588235292</v>
      </c>
      <c r="S8" s="11">
        <f t="shared" ref="S8:S19" si="17">IF(AND(M8&gt;0, U8&gt;0),M8/U8,"")</f>
        <v>0.58823529411764708</v>
      </c>
      <c r="T8" s="58">
        <f t="shared" ref="T8:T19" si="18">IF(U8&lt;&gt;0,    ((N8+O8)/U8),"")</f>
        <v>76.411764705882348</v>
      </c>
      <c r="U8" s="31">
        <f t="shared" si="4"/>
        <v>34</v>
      </c>
      <c r="V8" s="21">
        <v>6</v>
      </c>
      <c r="W8" s="5">
        <v>11</v>
      </c>
      <c r="X8" s="3">
        <v>388</v>
      </c>
      <c r="Y8" s="5">
        <v>913</v>
      </c>
      <c r="Z8" s="7">
        <f t="shared" si="5"/>
        <v>64.666666666666671</v>
      </c>
      <c r="AA8" s="9">
        <f t="shared" si="5"/>
        <v>83</v>
      </c>
      <c r="AB8" s="10">
        <f t="shared" ref="AB8:AB19" si="19">IF(AND(V8&gt;0, AE8&gt;0),V8/AE8,"")</f>
        <v>0.35294117647058826</v>
      </c>
      <c r="AC8" s="11">
        <f t="shared" ref="AC8:AC19" si="20">IF(AND(W8&gt;0, AE8&gt;0),W8/AE8,"")</f>
        <v>0.6470588235294118</v>
      </c>
      <c r="AD8" s="58">
        <f t="shared" ref="AD8:AD19" si="21">IF(AE8&lt;&gt;0,    ((X8+Y8)/AE8),"")</f>
        <v>76.529411764705884</v>
      </c>
      <c r="AE8" s="22">
        <f>V8+W8</f>
        <v>17</v>
      </c>
      <c r="AF8" s="30">
        <v>6</v>
      </c>
      <c r="AG8" s="5">
        <v>8</v>
      </c>
      <c r="AH8" s="3">
        <v>376</v>
      </c>
      <c r="AI8" s="5">
        <v>680</v>
      </c>
      <c r="AJ8" s="7"/>
      <c r="AK8" s="9"/>
      <c r="AL8" s="10">
        <f t="shared" si="7"/>
        <v>0.42857142857142855</v>
      </c>
      <c r="AM8" s="11">
        <f t="shared" si="8"/>
        <v>0.5714285714285714</v>
      </c>
      <c r="AN8" s="58">
        <f t="shared" ref="AN8:AN19" si="22">IF(AO8&lt;&gt;0,    ((AH8+AI8)/AO8),"")</f>
        <v>75.428571428571431</v>
      </c>
      <c r="AO8" s="31">
        <f t="shared" si="9"/>
        <v>14</v>
      </c>
      <c r="AP8" s="21">
        <f t="shared" ref="AP8:AP18" si="23">B8+L8+V8+AF8</f>
        <v>37</v>
      </c>
      <c r="AQ8" s="5">
        <f t="shared" ref="AQ8:AQ18" si="24">C8+M8+W8+AG8</f>
        <v>53</v>
      </c>
      <c r="AR8" s="3">
        <f t="shared" ref="AR8:AR18" si="25">D8+N8+AH8+X8</f>
        <v>2445</v>
      </c>
      <c r="AS8" s="5">
        <f t="shared" ref="AS8:AS18" si="26">E8+O8+AI8+Y8</f>
        <v>4360</v>
      </c>
      <c r="AT8" s="7">
        <f t="shared" ref="AT8:AT18" si="27">IF(AP8&gt;0,AR8/AP8,"")</f>
        <v>66.081081081081081</v>
      </c>
      <c r="AU8" s="9">
        <f t="shared" ref="AU8:AU18" si="28">IF(AQ8&gt;0,AS8/AQ8,"")</f>
        <v>82.264150943396231</v>
      </c>
      <c r="AV8" s="10">
        <f t="shared" ref="AV8:AV18" si="29">IF(AND(AP8&gt;0, AY8&gt;0),AP8/AY8,"")</f>
        <v>0.41111111111111109</v>
      </c>
      <c r="AW8" s="11">
        <f t="shared" ref="AW8:AW18" si="30">IF(AND(AQ8&gt;0, AY8&gt;0),AQ8/AY8,"")</f>
        <v>0.58888888888888891</v>
      </c>
      <c r="AX8" s="58">
        <f t="shared" ref="AX8:AX18" si="31">IF(AY8&lt;&gt;0,    ((AR8+AS8)/AY8),"")</f>
        <v>75.611111111111114</v>
      </c>
      <c r="AY8" s="22">
        <f t="shared" ref="AY8:AY18" si="32">AP8+AQ8</f>
        <v>90</v>
      </c>
    </row>
    <row r="9" spans="1:51" x14ac:dyDescent="0.2">
      <c r="A9" s="55" t="s">
        <v>14</v>
      </c>
      <c r="B9" s="30">
        <v>2</v>
      </c>
      <c r="C9" s="5">
        <v>5</v>
      </c>
      <c r="D9" s="3">
        <v>82</v>
      </c>
      <c r="E9" s="5">
        <v>393</v>
      </c>
      <c r="F9" s="7">
        <f t="shared" si="1"/>
        <v>41</v>
      </c>
      <c r="G9" s="9">
        <f t="shared" si="1"/>
        <v>78.599999999999994</v>
      </c>
      <c r="H9" s="10">
        <f t="shared" si="13"/>
        <v>0.2857142857142857</v>
      </c>
      <c r="I9" s="11">
        <f t="shared" si="14"/>
        <v>0.7142857142857143</v>
      </c>
      <c r="J9" s="58">
        <f t="shared" si="15"/>
        <v>67.857142857142861</v>
      </c>
      <c r="K9" s="31">
        <f t="shared" ref="K9:K19" si="33">B9+C9</f>
        <v>7</v>
      </c>
      <c r="L9" s="30">
        <v>6</v>
      </c>
      <c r="M9" s="5">
        <v>10</v>
      </c>
      <c r="N9" s="3">
        <v>415</v>
      </c>
      <c r="O9" s="5">
        <v>860</v>
      </c>
      <c r="P9" s="7">
        <f t="shared" si="2"/>
        <v>69.166666666666671</v>
      </c>
      <c r="Q9" s="9">
        <f t="shared" si="2"/>
        <v>86</v>
      </c>
      <c r="R9" s="10">
        <f t="shared" si="16"/>
        <v>0.375</v>
      </c>
      <c r="S9" s="11">
        <f t="shared" si="17"/>
        <v>0.625</v>
      </c>
      <c r="T9" s="58">
        <f t="shared" si="18"/>
        <v>79.6875</v>
      </c>
      <c r="U9" s="31">
        <f t="shared" si="4"/>
        <v>16</v>
      </c>
      <c r="V9" s="21">
        <v>6</v>
      </c>
      <c r="W9" s="5">
        <v>7</v>
      </c>
      <c r="X9" s="3">
        <v>376</v>
      </c>
      <c r="Y9" s="5">
        <v>564</v>
      </c>
      <c r="Z9" s="7">
        <f t="shared" si="5"/>
        <v>62.666666666666664</v>
      </c>
      <c r="AA9" s="9">
        <f t="shared" si="5"/>
        <v>80.571428571428569</v>
      </c>
      <c r="AB9" s="10">
        <f t="shared" si="19"/>
        <v>0.46153846153846156</v>
      </c>
      <c r="AC9" s="11">
        <f t="shared" si="20"/>
        <v>0.53846153846153844</v>
      </c>
      <c r="AD9" s="58">
        <f t="shared" si="21"/>
        <v>72.307692307692307</v>
      </c>
      <c r="AE9" s="22">
        <f t="shared" ref="AE9:AE19" si="34">V9+W9</f>
        <v>13</v>
      </c>
      <c r="AF9" s="30">
        <v>3</v>
      </c>
      <c r="AG9" s="5">
        <v>5</v>
      </c>
      <c r="AH9" s="3">
        <v>208</v>
      </c>
      <c r="AI9" s="5">
        <v>409</v>
      </c>
      <c r="AJ9" s="7"/>
      <c r="AK9" s="9"/>
      <c r="AL9" s="10">
        <f t="shared" si="7"/>
        <v>0.375</v>
      </c>
      <c r="AM9" s="11">
        <f t="shared" si="8"/>
        <v>0.625</v>
      </c>
      <c r="AN9" s="58">
        <f t="shared" si="22"/>
        <v>77.125</v>
      </c>
      <c r="AO9" s="31">
        <f t="shared" si="9"/>
        <v>8</v>
      </c>
      <c r="AP9" s="21">
        <f t="shared" si="23"/>
        <v>17</v>
      </c>
      <c r="AQ9" s="5">
        <f t="shared" si="24"/>
        <v>27</v>
      </c>
      <c r="AR9" s="3">
        <f t="shared" si="25"/>
        <v>1081</v>
      </c>
      <c r="AS9" s="5">
        <f t="shared" si="26"/>
        <v>2226</v>
      </c>
      <c r="AT9" s="7">
        <f t="shared" si="27"/>
        <v>63.588235294117645</v>
      </c>
      <c r="AU9" s="9">
        <f t="shared" si="28"/>
        <v>82.444444444444443</v>
      </c>
      <c r="AV9" s="10">
        <f t="shared" si="29"/>
        <v>0.38636363636363635</v>
      </c>
      <c r="AW9" s="11">
        <f t="shared" si="30"/>
        <v>0.61363636363636365</v>
      </c>
      <c r="AX9" s="58">
        <f t="shared" si="31"/>
        <v>75.159090909090907</v>
      </c>
      <c r="AY9" s="22">
        <f t="shared" si="32"/>
        <v>44</v>
      </c>
    </row>
    <row r="10" spans="1:51" x14ac:dyDescent="0.2">
      <c r="A10" s="55" t="s">
        <v>15</v>
      </c>
      <c r="B10" s="30">
        <v>9</v>
      </c>
      <c r="C10" s="5">
        <v>10</v>
      </c>
      <c r="D10" s="3">
        <v>587</v>
      </c>
      <c r="E10" s="5">
        <v>813</v>
      </c>
      <c r="F10" s="7">
        <f t="shared" ref="F10:F11" si="35">IF(B10&gt;0,D10/B10,"")</f>
        <v>65.222222222222229</v>
      </c>
      <c r="G10" s="9">
        <f t="shared" ref="G10:G11" si="36">IF(C10&gt;0,E10/C10,"")</f>
        <v>81.3</v>
      </c>
      <c r="H10" s="10">
        <f t="shared" ref="H10:H11" si="37">IF(AND(B10&gt;0, K10&gt;0),B10/K10,"")</f>
        <v>0.47368421052631576</v>
      </c>
      <c r="I10" s="11">
        <f t="shared" ref="I10:I11" si="38">IF(AND(C10&gt;0, K10&gt;0),C10/K10,"")</f>
        <v>0.52631578947368418</v>
      </c>
      <c r="J10" s="58">
        <f t="shared" si="15"/>
        <v>73.684210526315795</v>
      </c>
      <c r="K10" s="31">
        <f t="shared" si="33"/>
        <v>19</v>
      </c>
      <c r="L10" s="30">
        <v>20</v>
      </c>
      <c r="M10" s="5">
        <v>16</v>
      </c>
      <c r="N10" s="3">
        <v>1261</v>
      </c>
      <c r="O10" s="5">
        <v>1337</v>
      </c>
      <c r="P10" s="7">
        <f t="shared" ref="P10:P11" si="39">IF(L10&gt;0,N10/L10,"")</f>
        <v>63.05</v>
      </c>
      <c r="Q10" s="9">
        <f t="shared" ref="Q10:Q11" si="40">IF(M10&gt;0,O10/M10,"")</f>
        <v>83.5625</v>
      </c>
      <c r="R10" s="10">
        <f t="shared" ref="R10:R11" si="41">IF(AND(L10&gt;0, U10&gt;0),L10/U10,"")</f>
        <v>0.55555555555555558</v>
      </c>
      <c r="S10" s="11">
        <f t="shared" ref="S10:S11" si="42">IF(AND(M10&gt;0, U10&gt;0),M10/U10,"")</f>
        <v>0.44444444444444442</v>
      </c>
      <c r="T10" s="58">
        <f t="shared" si="18"/>
        <v>72.166666666666671</v>
      </c>
      <c r="U10" s="31">
        <f t="shared" ref="U10:U11" si="43">L10+M10</f>
        <v>36</v>
      </c>
      <c r="V10" s="21">
        <v>12</v>
      </c>
      <c r="W10" s="5">
        <v>12</v>
      </c>
      <c r="X10" s="3">
        <v>735</v>
      </c>
      <c r="Y10" s="5">
        <v>1010</v>
      </c>
      <c r="Z10" s="7">
        <f t="shared" ref="Z10:Z11" si="44">IF(V10&gt;0,X10/V10,"")</f>
        <v>61.25</v>
      </c>
      <c r="AA10" s="9">
        <f t="shared" ref="AA10:AA11" si="45">IF(W10&gt;0,Y10/W10,"")</f>
        <v>84.166666666666671</v>
      </c>
      <c r="AB10" s="10">
        <f t="shared" ref="AB10:AB11" si="46">IF(AND(V10&gt;0, AE10&gt;0),V10/AE10,"")</f>
        <v>0.5</v>
      </c>
      <c r="AC10" s="11">
        <f t="shared" ref="AC10:AC11" si="47">IF(AND(W10&gt;0, AE10&gt;0),W10/AE10,"")</f>
        <v>0.5</v>
      </c>
      <c r="AD10" s="58">
        <f t="shared" si="21"/>
        <v>72.708333333333329</v>
      </c>
      <c r="AE10" s="22">
        <f t="shared" ref="AE10:AE11" si="48">V10+W10</f>
        <v>24</v>
      </c>
      <c r="AF10" s="30">
        <v>3</v>
      </c>
      <c r="AG10" s="5">
        <v>11</v>
      </c>
      <c r="AH10" s="3">
        <v>189</v>
      </c>
      <c r="AI10" s="5">
        <v>940</v>
      </c>
      <c r="AJ10" s="7"/>
      <c r="AK10" s="9"/>
      <c r="AL10" s="10">
        <f t="shared" si="7"/>
        <v>0.21428571428571427</v>
      </c>
      <c r="AM10" s="11">
        <f t="shared" si="8"/>
        <v>0.7857142857142857</v>
      </c>
      <c r="AN10" s="58">
        <f t="shared" si="22"/>
        <v>80.642857142857139</v>
      </c>
      <c r="AO10" s="31">
        <f t="shared" si="9"/>
        <v>14</v>
      </c>
      <c r="AP10" s="21">
        <f t="shared" si="23"/>
        <v>44</v>
      </c>
      <c r="AQ10" s="5">
        <f t="shared" si="24"/>
        <v>49</v>
      </c>
      <c r="AR10" s="3">
        <f t="shared" si="25"/>
        <v>2772</v>
      </c>
      <c r="AS10" s="5">
        <f t="shared" si="26"/>
        <v>4100</v>
      </c>
      <c r="AT10" s="7">
        <f t="shared" si="27"/>
        <v>63</v>
      </c>
      <c r="AU10" s="9">
        <f t="shared" si="28"/>
        <v>83.673469387755105</v>
      </c>
      <c r="AV10" s="10">
        <f t="shared" si="29"/>
        <v>0.4731182795698925</v>
      </c>
      <c r="AW10" s="11">
        <f t="shared" si="30"/>
        <v>0.5268817204301075</v>
      </c>
      <c r="AX10" s="58">
        <f t="shared" si="31"/>
        <v>73.892473118279568</v>
      </c>
      <c r="AY10" s="22">
        <f t="shared" si="32"/>
        <v>93</v>
      </c>
    </row>
    <row r="11" spans="1:51" x14ac:dyDescent="0.2">
      <c r="A11" s="55" t="s">
        <v>16</v>
      </c>
      <c r="B11" s="30">
        <v>1</v>
      </c>
      <c r="C11" s="5">
        <v>2</v>
      </c>
      <c r="D11" s="3">
        <v>72</v>
      </c>
      <c r="E11" s="5">
        <v>152</v>
      </c>
      <c r="F11" s="7">
        <f t="shared" si="35"/>
        <v>72</v>
      </c>
      <c r="G11" s="9">
        <f t="shared" si="36"/>
        <v>76</v>
      </c>
      <c r="H11" s="10">
        <f t="shared" si="37"/>
        <v>0.33333333333333331</v>
      </c>
      <c r="I11" s="11">
        <f t="shared" si="38"/>
        <v>0.66666666666666663</v>
      </c>
      <c r="J11" s="58">
        <f t="shared" si="15"/>
        <v>74.666666666666671</v>
      </c>
      <c r="K11" s="31">
        <f t="shared" si="33"/>
        <v>3</v>
      </c>
      <c r="L11" s="30">
        <v>2</v>
      </c>
      <c r="M11" s="5">
        <v>4</v>
      </c>
      <c r="N11" s="3">
        <v>136</v>
      </c>
      <c r="O11" s="5">
        <v>339</v>
      </c>
      <c r="P11" s="7">
        <f t="shared" si="39"/>
        <v>68</v>
      </c>
      <c r="Q11" s="9">
        <f t="shared" si="40"/>
        <v>84.75</v>
      </c>
      <c r="R11" s="10">
        <f t="shared" si="41"/>
        <v>0.33333333333333331</v>
      </c>
      <c r="S11" s="11">
        <f t="shared" si="42"/>
        <v>0.66666666666666663</v>
      </c>
      <c r="T11" s="58">
        <f t="shared" si="18"/>
        <v>79.166666666666671</v>
      </c>
      <c r="U11" s="31">
        <f t="shared" si="43"/>
        <v>6</v>
      </c>
      <c r="V11" s="21">
        <v>2</v>
      </c>
      <c r="W11" s="5">
        <v>2</v>
      </c>
      <c r="X11" s="3">
        <v>132</v>
      </c>
      <c r="Y11" s="5">
        <v>155</v>
      </c>
      <c r="Z11" s="7">
        <f t="shared" si="44"/>
        <v>66</v>
      </c>
      <c r="AA11" s="9">
        <f t="shared" si="45"/>
        <v>77.5</v>
      </c>
      <c r="AB11" s="10">
        <f t="shared" si="46"/>
        <v>0.5</v>
      </c>
      <c r="AC11" s="11">
        <f t="shared" si="47"/>
        <v>0.5</v>
      </c>
      <c r="AD11" s="58">
        <f t="shared" si="21"/>
        <v>71.75</v>
      </c>
      <c r="AE11" s="22">
        <f t="shared" si="48"/>
        <v>4</v>
      </c>
      <c r="AF11" s="30">
        <v>1</v>
      </c>
      <c r="AG11" s="5">
        <v>2</v>
      </c>
      <c r="AH11" s="3">
        <v>71</v>
      </c>
      <c r="AI11" s="5">
        <v>167</v>
      </c>
      <c r="AJ11" s="7"/>
      <c r="AK11" s="9"/>
      <c r="AL11" s="10">
        <f t="shared" si="7"/>
        <v>0.33333333333333331</v>
      </c>
      <c r="AM11" s="11">
        <f t="shared" si="8"/>
        <v>0.66666666666666663</v>
      </c>
      <c r="AN11" s="58">
        <f t="shared" si="22"/>
        <v>79.333333333333329</v>
      </c>
      <c r="AO11" s="31">
        <f t="shared" si="9"/>
        <v>3</v>
      </c>
      <c r="AP11" s="21">
        <f t="shared" si="23"/>
        <v>6</v>
      </c>
      <c r="AQ11" s="5">
        <f t="shared" si="24"/>
        <v>10</v>
      </c>
      <c r="AR11" s="3">
        <f t="shared" si="25"/>
        <v>411</v>
      </c>
      <c r="AS11" s="5">
        <f t="shared" si="26"/>
        <v>813</v>
      </c>
      <c r="AT11" s="7">
        <f t="shared" si="27"/>
        <v>68.5</v>
      </c>
      <c r="AU11" s="9">
        <f t="shared" si="28"/>
        <v>81.3</v>
      </c>
      <c r="AV11" s="10">
        <f t="shared" si="29"/>
        <v>0.375</v>
      </c>
      <c r="AW11" s="11">
        <f t="shared" si="30"/>
        <v>0.625</v>
      </c>
      <c r="AX11" s="58">
        <f t="shared" si="31"/>
        <v>76.5</v>
      </c>
      <c r="AY11" s="22">
        <f t="shared" si="32"/>
        <v>16</v>
      </c>
    </row>
    <row r="12" spans="1:51" x14ac:dyDescent="0.2">
      <c r="A12" s="55" t="s">
        <v>17</v>
      </c>
      <c r="B12" s="30">
        <v>21</v>
      </c>
      <c r="C12" s="5">
        <v>30</v>
      </c>
      <c r="D12" s="3">
        <v>1412</v>
      </c>
      <c r="E12" s="5">
        <v>2460</v>
      </c>
      <c r="F12" s="7">
        <f t="shared" si="1"/>
        <v>67.238095238095241</v>
      </c>
      <c r="G12" s="9">
        <f t="shared" si="1"/>
        <v>82</v>
      </c>
      <c r="H12" s="10">
        <f t="shared" si="13"/>
        <v>0.41176470588235292</v>
      </c>
      <c r="I12" s="11">
        <f t="shared" si="14"/>
        <v>0.58823529411764708</v>
      </c>
      <c r="J12" s="58">
        <f t="shared" si="15"/>
        <v>75.921568627450981</v>
      </c>
      <c r="K12" s="31">
        <f t="shared" si="33"/>
        <v>51</v>
      </c>
      <c r="L12" s="30">
        <v>19</v>
      </c>
      <c r="M12" s="5">
        <v>47</v>
      </c>
      <c r="N12" s="3">
        <v>1253</v>
      </c>
      <c r="O12" s="5">
        <v>4058</v>
      </c>
      <c r="P12" s="7">
        <f t="shared" si="2"/>
        <v>65.94736842105263</v>
      </c>
      <c r="Q12" s="9">
        <f t="shared" si="2"/>
        <v>86.340425531914889</v>
      </c>
      <c r="R12" s="10">
        <f t="shared" si="16"/>
        <v>0.2878787878787879</v>
      </c>
      <c r="S12" s="11">
        <f t="shared" si="17"/>
        <v>0.71212121212121215</v>
      </c>
      <c r="T12" s="58">
        <f t="shared" si="18"/>
        <v>80.469696969696969</v>
      </c>
      <c r="U12" s="31">
        <f t="shared" si="4"/>
        <v>66</v>
      </c>
      <c r="V12" s="21">
        <v>15</v>
      </c>
      <c r="W12" s="5">
        <v>31</v>
      </c>
      <c r="X12" s="3">
        <v>959</v>
      </c>
      <c r="Y12" s="5">
        <v>2635</v>
      </c>
      <c r="Z12" s="7">
        <f t="shared" si="5"/>
        <v>63.93333333333333</v>
      </c>
      <c r="AA12" s="9">
        <f t="shared" si="5"/>
        <v>85</v>
      </c>
      <c r="AB12" s="10">
        <f t="shared" si="19"/>
        <v>0.32608695652173914</v>
      </c>
      <c r="AC12" s="11">
        <f t="shared" si="20"/>
        <v>0.67391304347826086</v>
      </c>
      <c r="AD12" s="58">
        <f t="shared" si="21"/>
        <v>78.130434782608702</v>
      </c>
      <c r="AE12" s="22">
        <f t="shared" si="34"/>
        <v>46</v>
      </c>
      <c r="AF12" s="30">
        <v>7</v>
      </c>
      <c r="AG12" s="5">
        <v>28</v>
      </c>
      <c r="AH12" s="3">
        <v>459</v>
      </c>
      <c r="AI12" s="5">
        <v>2362</v>
      </c>
      <c r="AJ12" s="7"/>
      <c r="AK12" s="9"/>
      <c r="AL12" s="10">
        <f t="shared" si="7"/>
        <v>0.2</v>
      </c>
      <c r="AM12" s="11">
        <f t="shared" si="8"/>
        <v>0.8</v>
      </c>
      <c r="AN12" s="58">
        <f t="shared" si="22"/>
        <v>80.599999999999994</v>
      </c>
      <c r="AO12" s="31">
        <f t="shared" si="9"/>
        <v>35</v>
      </c>
      <c r="AP12" s="21">
        <f t="shared" si="23"/>
        <v>62</v>
      </c>
      <c r="AQ12" s="5">
        <f t="shared" si="24"/>
        <v>136</v>
      </c>
      <c r="AR12" s="3">
        <f t="shared" si="25"/>
        <v>4083</v>
      </c>
      <c r="AS12" s="5">
        <f t="shared" si="26"/>
        <v>11515</v>
      </c>
      <c r="AT12" s="7">
        <f t="shared" si="27"/>
        <v>65.854838709677423</v>
      </c>
      <c r="AU12" s="9">
        <f t="shared" si="28"/>
        <v>84.669117647058826</v>
      </c>
      <c r="AV12" s="10">
        <f t="shared" si="29"/>
        <v>0.31313131313131315</v>
      </c>
      <c r="AW12" s="11">
        <f t="shared" si="30"/>
        <v>0.68686868686868685</v>
      </c>
      <c r="AX12" s="58">
        <f t="shared" si="31"/>
        <v>78.777777777777771</v>
      </c>
      <c r="AY12" s="22">
        <f t="shared" si="32"/>
        <v>198</v>
      </c>
    </row>
    <row r="13" spans="1:51" x14ac:dyDescent="0.2">
      <c r="A13" s="55" t="s">
        <v>18</v>
      </c>
      <c r="B13" s="30">
        <v>7</v>
      </c>
      <c r="C13" s="5">
        <v>3</v>
      </c>
      <c r="D13" s="3">
        <v>443</v>
      </c>
      <c r="E13" s="5">
        <v>237</v>
      </c>
      <c r="F13" s="7">
        <f t="shared" si="1"/>
        <v>63.285714285714285</v>
      </c>
      <c r="G13" s="9">
        <f t="shared" si="1"/>
        <v>79</v>
      </c>
      <c r="H13" s="10">
        <f t="shared" si="13"/>
        <v>0.7</v>
      </c>
      <c r="I13" s="11">
        <f t="shared" si="14"/>
        <v>0.3</v>
      </c>
      <c r="J13" s="58">
        <f t="shared" si="15"/>
        <v>68</v>
      </c>
      <c r="K13" s="31">
        <f t="shared" si="33"/>
        <v>10</v>
      </c>
      <c r="L13" s="30">
        <v>6</v>
      </c>
      <c r="M13" s="5">
        <v>7</v>
      </c>
      <c r="N13" s="3">
        <v>393</v>
      </c>
      <c r="O13" s="5">
        <v>599</v>
      </c>
      <c r="P13" s="7">
        <f t="shared" si="2"/>
        <v>65.5</v>
      </c>
      <c r="Q13" s="9">
        <f t="shared" si="2"/>
        <v>85.571428571428569</v>
      </c>
      <c r="R13" s="10">
        <f t="shared" si="16"/>
        <v>0.46153846153846156</v>
      </c>
      <c r="S13" s="11">
        <f t="shared" si="17"/>
        <v>0.53846153846153844</v>
      </c>
      <c r="T13" s="58">
        <f t="shared" si="18"/>
        <v>76.307692307692307</v>
      </c>
      <c r="U13" s="31">
        <f t="shared" si="4"/>
        <v>13</v>
      </c>
      <c r="V13" s="21">
        <v>2</v>
      </c>
      <c r="W13" s="16">
        <v>7</v>
      </c>
      <c r="X13" s="3">
        <v>110</v>
      </c>
      <c r="Y13" s="16">
        <v>562</v>
      </c>
      <c r="Z13" s="7">
        <f t="shared" si="5"/>
        <v>55</v>
      </c>
      <c r="AA13" s="9">
        <f t="shared" si="5"/>
        <v>80.285714285714292</v>
      </c>
      <c r="AB13" s="10">
        <f t="shared" si="19"/>
        <v>0.22222222222222221</v>
      </c>
      <c r="AC13" s="11">
        <f t="shared" si="20"/>
        <v>0.77777777777777779</v>
      </c>
      <c r="AD13" s="58">
        <f t="shared" si="21"/>
        <v>74.666666666666671</v>
      </c>
      <c r="AE13" s="22">
        <f t="shared" si="34"/>
        <v>9</v>
      </c>
      <c r="AF13" s="30">
        <v>4</v>
      </c>
      <c r="AG13" s="5">
        <v>5</v>
      </c>
      <c r="AH13" s="3">
        <v>257</v>
      </c>
      <c r="AI13" s="5">
        <v>418</v>
      </c>
      <c r="AJ13" s="7"/>
      <c r="AK13" s="9"/>
      <c r="AL13" s="10">
        <f t="shared" si="7"/>
        <v>0.44444444444444442</v>
      </c>
      <c r="AM13" s="11">
        <f t="shared" si="8"/>
        <v>0.55555555555555558</v>
      </c>
      <c r="AN13" s="58">
        <f t="shared" si="22"/>
        <v>75</v>
      </c>
      <c r="AO13" s="31">
        <f t="shared" si="9"/>
        <v>9</v>
      </c>
      <c r="AP13" s="21">
        <f t="shared" si="23"/>
        <v>19</v>
      </c>
      <c r="AQ13" s="5">
        <f t="shared" si="24"/>
        <v>22</v>
      </c>
      <c r="AR13" s="3">
        <f t="shared" si="25"/>
        <v>1203</v>
      </c>
      <c r="AS13" s="5">
        <f t="shared" si="26"/>
        <v>1816</v>
      </c>
      <c r="AT13" s="7">
        <f t="shared" si="27"/>
        <v>63.315789473684212</v>
      </c>
      <c r="AU13" s="9">
        <f t="shared" si="28"/>
        <v>82.545454545454547</v>
      </c>
      <c r="AV13" s="10">
        <f t="shared" si="29"/>
        <v>0.46341463414634149</v>
      </c>
      <c r="AW13" s="11">
        <f t="shared" si="30"/>
        <v>0.53658536585365857</v>
      </c>
      <c r="AX13" s="58">
        <f t="shared" si="31"/>
        <v>73.634146341463421</v>
      </c>
      <c r="AY13" s="22">
        <f t="shared" si="32"/>
        <v>41</v>
      </c>
    </row>
    <row r="14" spans="1:51" x14ac:dyDescent="0.2">
      <c r="A14" s="55" t="s">
        <v>19</v>
      </c>
      <c r="B14" s="30"/>
      <c r="C14" s="5"/>
      <c r="D14" s="3"/>
      <c r="E14" s="5"/>
      <c r="F14" s="7"/>
      <c r="G14" s="9" t="str">
        <f t="shared" si="1"/>
        <v/>
      </c>
      <c r="H14" s="10" t="str">
        <f t="shared" si="13"/>
        <v/>
      </c>
      <c r="I14" s="11" t="str">
        <f t="shared" si="14"/>
        <v/>
      </c>
      <c r="J14" s="58" t="str">
        <f t="shared" si="15"/>
        <v/>
      </c>
      <c r="K14" s="31">
        <f t="shared" si="33"/>
        <v>0</v>
      </c>
      <c r="L14" s="30">
        <v>4</v>
      </c>
      <c r="M14" s="5">
        <v>1</v>
      </c>
      <c r="N14" s="3">
        <v>256</v>
      </c>
      <c r="O14" s="5">
        <v>78</v>
      </c>
      <c r="P14" s="7">
        <f t="shared" si="2"/>
        <v>64</v>
      </c>
      <c r="Q14" s="9">
        <f t="shared" si="2"/>
        <v>78</v>
      </c>
      <c r="R14" s="10">
        <f t="shared" si="16"/>
        <v>0.8</v>
      </c>
      <c r="S14" s="11">
        <f t="shared" si="17"/>
        <v>0.2</v>
      </c>
      <c r="T14" s="58">
        <f t="shared" si="18"/>
        <v>66.8</v>
      </c>
      <c r="U14" s="31">
        <f t="shared" si="4"/>
        <v>5</v>
      </c>
      <c r="V14" s="35"/>
      <c r="W14" s="16"/>
      <c r="X14" s="34"/>
      <c r="Y14" s="16"/>
      <c r="Z14" s="7" t="str">
        <f t="shared" si="5"/>
        <v/>
      </c>
      <c r="AA14" s="9" t="str">
        <f t="shared" si="5"/>
        <v/>
      </c>
      <c r="AB14" s="10" t="str">
        <f t="shared" si="19"/>
        <v/>
      </c>
      <c r="AC14" s="11" t="str">
        <f t="shared" si="20"/>
        <v/>
      </c>
      <c r="AD14" s="58" t="str">
        <f t="shared" si="21"/>
        <v/>
      </c>
      <c r="AE14" s="22">
        <f t="shared" si="34"/>
        <v>0</v>
      </c>
      <c r="AF14" s="30"/>
      <c r="AG14" s="5"/>
      <c r="AH14" s="3"/>
      <c r="AI14" s="5"/>
      <c r="AJ14" s="7"/>
      <c r="AK14" s="9"/>
      <c r="AL14" s="10" t="str">
        <f t="shared" si="7"/>
        <v/>
      </c>
      <c r="AM14" s="11" t="str">
        <f t="shared" si="8"/>
        <v/>
      </c>
      <c r="AN14" s="58" t="str">
        <f t="shared" si="22"/>
        <v/>
      </c>
      <c r="AO14" s="31">
        <f t="shared" si="9"/>
        <v>0</v>
      </c>
      <c r="AP14" s="21">
        <f t="shared" si="23"/>
        <v>4</v>
      </c>
      <c r="AQ14" s="5">
        <f t="shared" si="24"/>
        <v>1</v>
      </c>
      <c r="AR14" s="3">
        <f t="shared" si="25"/>
        <v>256</v>
      </c>
      <c r="AS14" s="5">
        <f t="shared" si="26"/>
        <v>78</v>
      </c>
      <c r="AT14" s="7">
        <f t="shared" si="27"/>
        <v>64</v>
      </c>
      <c r="AU14" s="9">
        <f t="shared" si="28"/>
        <v>78</v>
      </c>
      <c r="AV14" s="10">
        <f t="shared" si="29"/>
        <v>0.8</v>
      </c>
      <c r="AW14" s="11">
        <f t="shared" si="30"/>
        <v>0.2</v>
      </c>
      <c r="AX14" s="58">
        <f t="shared" si="31"/>
        <v>66.8</v>
      </c>
      <c r="AY14" s="22">
        <f t="shared" si="32"/>
        <v>5</v>
      </c>
    </row>
    <row r="15" spans="1:51" x14ac:dyDescent="0.2">
      <c r="A15" s="55" t="s">
        <v>20</v>
      </c>
      <c r="B15" s="30">
        <v>14</v>
      </c>
      <c r="C15" s="5">
        <v>34</v>
      </c>
      <c r="D15" s="3">
        <v>961</v>
      </c>
      <c r="E15" s="5">
        <v>2829</v>
      </c>
      <c r="F15" s="7">
        <f t="shared" si="1"/>
        <v>68.642857142857139</v>
      </c>
      <c r="G15" s="9">
        <f t="shared" si="1"/>
        <v>83.205882352941174</v>
      </c>
      <c r="H15" s="10">
        <f t="shared" si="13"/>
        <v>0.29166666666666669</v>
      </c>
      <c r="I15" s="11">
        <f t="shared" si="14"/>
        <v>0.70833333333333337</v>
      </c>
      <c r="J15" s="58">
        <f t="shared" si="15"/>
        <v>78.958333333333329</v>
      </c>
      <c r="K15" s="31">
        <f t="shared" si="33"/>
        <v>48</v>
      </c>
      <c r="L15" s="30">
        <v>9</v>
      </c>
      <c r="M15" s="5">
        <v>55</v>
      </c>
      <c r="N15" s="3">
        <v>577</v>
      </c>
      <c r="O15" s="5">
        <v>4733</v>
      </c>
      <c r="P15" s="7">
        <f t="shared" si="2"/>
        <v>64.111111111111114</v>
      </c>
      <c r="Q15" s="9">
        <f t="shared" si="2"/>
        <v>86.054545454545448</v>
      </c>
      <c r="R15" s="10">
        <f t="shared" si="16"/>
        <v>0.140625</v>
      </c>
      <c r="S15" s="11">
        <f t="shared" si="17"/>
        <v>0.859375</v>
      </c>
      <c r="T15" s="58">
        <f t="shared" si="18"/>
        <v>82.96875</v>
      </c>
      <c r="U15" s="31">
        <f t="shared" si="4"/>
        <v>64</v>
      </c>
      <c r="V15" s="23">
        <v>14</v>
      </c>
      <c r="W15" s="16">
        <v>30</v>
      </c>
      <c r="X15" s="17">
        <v>899</v>
      </c>
      <c r="Y15" s="16">
        <v>2480</v>
      </c>
      <c r="Z15" s="7">
        <f t="shared" si="5"/>
        <v>64.214285714285708</v>
      </c>
      <c r="AA15" s="9">
        <f t="shared" si="5"/>
        <v>82.666666666666671</v>
      </c>
      <c r="AB15" s="10">
        <f t="shared" si="19"/>
        <v>0.31818181818181818</v>
      </c>
      <c r="AC15" s="11">
        <f t="shared" si="20"/>
        <v>0.68181818181818177</v>
      </c>
      <c r="AD15" s="58">
        <f t="shared" si="21"/>
        <v>76.795454545454547</v>
      </c>
      <c r="AE15" s="22">
        <f t="shared" si="34"/>
        <v>44</v>
      </c>
      <c r="AF15" s="30">
        <v>22</v>
      </c>
      <c r="AG15" s="5">
        <v>32</v>
      </c>
      <c r="AH15" s="3">
        <v>1394</v>
      </c>
      <c r="AI15" s="5">
        <v>2703</v>
      </c>
      <c r="AJ15" s="7"/>
      <c r="AK15" s="9"/>
      <c r="AL15" s="10">
        <f t="shared" si="7"/>
        <v>0.40740740740740738</v>
      </c>
      <c r="AM15" s="11">
        <f t="shared" si="8"/>
        <v>0.59259259259259256</v>
      </c>
      <c r="AN15" s="58">
        <f t="shared" si="22"/>
        <v>75.870370370370367</v>
      </c>
      <c r="AO15" s="31">
        <f t="shared" si="9"/>
        <v>54</v>
      </c>
      <c r="AP15" s="21">
        <f t="shared" si="23"/>
        <v>59</v>
      </c>
      <c r="AQ15" s="5">
        <f t="shared" si="24"/>
        <v>151</v>
      </c>
      <c r="AR15" s="3">
        <f t="shared" si="25"/>
        <v>3831</v>
      </c>
      <c r="AS15" s="5">
        <f t="shared" si="26"/>
        <v>12745</v>
      </c>
      <c r="AT15" s="7">
        <f t="shared" si="27"/>
        <v>64.932203389830505</v>
      </c>
      <c r="AU15" s="9">
        <f t="shared" si="28"/>
        <v>84.403973509933778</v>
      </c>
      <c r="AV15" s="10">
        <f t="shared" si="29"/>
        <v>0.28095238095238095</v>
      </c>
      <c r="AW15" s="11">
        <f t="shared" si="30"/>
        <v>0.71904761904761905</v>
      </c>
      <c r="AX15" s="58">
        <f t="shared" si="31"/>
        <v>78.933333333333337</v>
      </c>
      <c r="AY15" s="22">
        <f t="shared" si="32"/>
        <v>210</v>
      </c>
    </row>
    <row r="16" spans="1:51" x14ac:dyDescent="0.2">
      <c r="A16" s="55" t="s">
        <v>21</v>
      </c>
      <c r="B16" s="30">
        <v>10</v>
      </c>
      <c r="C16" s="5">
        <v>13</v>
      </c>
      <c r="D16" s="3">
        <v>651</v>
      </c>
      <c r="E16" s="5">
        <v>1064</v>
      </c>
      <c r="F16" s="7">
        <f t="shared" si="1"/>
        <v>65.099999999999994</v>
      </c>
      <c r="G16" s="9">
        <f t="shared" si="1"/>
        <v>81.84615384615384</v>
      </c>
      <c r="H16" s="10">
        <f t="shared" si="13"/>
        <v>0.43478260869565216</v>
      </c>
      <c r="I16" s="11">
        <f t="shared" si="14"/>
        <v>0.56521739130434778</v>
      </c>
      <c r="J16" s="58">
        <f t="shared" si="15"/>
        <v>74.565217391304344</v>
      </c>
      <c r="K16" s="31">
        <f t="shared" si="33"/>
        <v>23</v>
      </c>
      <c r="L16" s="30">
        <v>8</v>
      </c>
      <c r="M16" s="5">
        <v>28</v>
      </c>
      <c r="N16" s="3">
        <v>380</v>
      </c>
      <c r="O16" s="5">
        <v>2382</v>
      </c>
      <c r="P16" s="7">
        <f t="shared" si="2"/>
        <v>47.5</v>
      </c>
      <c r="Q16" s="9">
        <f t="shared" si="2"/>
        <v>85.071428571428569</v>
      </c>
      <c r="R16" s="10">
        <f t="shared" si="16"/>
        <v>0.22222222222222221</v>
      </c>
      <c r="S16" s="11">
        <f t="shared" si="17"/>
        <v>0.77777777777777779</v>
      </c>
      <c r="T16" s="58">
        <f t="shared" si="18"/>
        <v>76.722222222222229</v>
      </c>
      <c r="U16" s="31">
        <f t="shared" si="4"/>
        <v>36</v>
      </c>
      <c r="V16" s="21">
        <v>7</v>
      </c>
      <c r="W16" s="5">
        <v>11</v>
      </c>
      <c r="X16" s="3">
        <v>418</v>
      </c>
      <c r="Y16" s="5">
        <v>895</v>
      </c>
      <c r="Z16" s="7">
        <f t="shared" si="5"/>
        <v>59.714285714285715</v>
      </c>
      <c r="AA16" s="9">
        <f t="shared" si="5"/>
        <v>81.36363636363636</v>
      </c>
      <c r="AB16" s="10">
        <f t="shared" si="19"/>
        <v>0.3888888888888889</v>
      </c>
      <c r="AC16" s="11">
        <f t="shared" si="20"/>
        <v>0.61111111111111116</v>
      </c>
      <c r="AD16" s="58">
        <f t="shared" si="21"/>
        <v>72.944444444444443</v>
      </c>
      <c r="AE16" s="22">
        <f t="shared" si="34"/>
        <v>18</v>
      </c>
      <c r="AF16" s="30">
        <v>4</v>
      </c>
      <c r="AG16" s="5">
        <v>10</v>
      </c>
      <c r="AH16" s="3">
        <v>212</v>
      </c>
      <c r="AI16" s="5">
        <v>842</v>
      </c>
      <c r="AJ16" s="7"/>
      <c r="AK16" s="9"/>
      <c r="AL16" s="10">
        <f t="shared" si="7"/>
        <v>0.2857142857142857</v>
      </c>
      <c r="AM16" s="11">
        <f t="shared" si="8"/>
        <v>0.7142857142857143</v>
      </c>
      <c r="AN16" s="58">
        <f t="shared" si="22"/>
        <v>75.285714285714292</v>
      </c>
      <c r="AO16" s="31">
        <f t="shared" si="9"/>
        <v>14</v>
      </c>
      <c r="AP16" s="21">
        <f t="shared" si="23"/>
        <v>29</v>
      </c>
      <c r="AQ16" s="5">
        <f t="shared" si="24"/>
        <v>62</v>
      </c>
      <c r="AR16" s="3">
        <f t="shared" si="25"/>
        <v>1661</v>
      </c>
      <c r="AS16" s="5">
        <f t="shared" si="26"/>
        <v>5183</v>
      </c>
      <c r="AT16" s="7">
        <f t="shared" si="27"/>
        <v>57.275862068965516</v>
      </c>
      <c r="AU16" s="9">
        <f t="shared" si="28"/>
        <v>83.596774193548384</v>
      </c>
      <c r="AV16" s="10">
        <f t="shared" si="29"/>
        <v>0.31868131868131866</v>
      </c>
      <c r="AW16" s="11">
        <f t="shared" si="30"/>
        <v>0.68131868131868134</v>
      </c>
      <c r="AX16" s="58">
        <f t="shared" si="31"/>
        <v>75.208791208791212</v>
      </c>
      <c r="AY16" s="22">
        <f t="shared" si="32"/>
        <v>91</v>
      </c>
    </row>
    <row r="17" spans="1:51" x14ac:dyDescent="0.2">
      <c r="A17" s="55" t="s">
        <v>22</v>
      </c>
      <c r="B17" s="30"/>
      <c r="C17" s="5">
        <v>2</v>
      </c>
      <c r="D17" s="3"/>
      <c r="E17" s="5">
        <v>153</v>
      </c>
      <c r="F17" s="7" t="str">
        <f t="shared" si="1"/>
        <v/>
      </c>
      <c r="G17" s="9">
        <f t="shared" si="1"/>
        <v>76.5</v>
      </c>
      <c r="H17" s="10" t="str">
        <f t="shared" si="13"/>
        <v/>
      </c>
      <c r="I17" s="11">
        <f t="shared" si="14"/>
        <v>1</v>
      </c>
      <c r="J17" s="58">
        <f t="shared" si="15"/>
        <v>76.5</v>
      </c>
      <c r="K17" s="31">
        <f t="shared" si="33"/>
        <v>2</v>
      </c>
      <c r="L17" s="30"/>
      <c r="M17" s="5">
        <v>5</v>
      </c>
      <c r="N17" s="3"/>
      <c r="O17" s="5">
        <v>449</v>
      </c>
      <c r="P17" s="7" t="str">
        <f t="shared" si="2"/>
        <v/>
      </c>
      <c r="Q17" s="9">
        <f t="shared" si="2"/>
        <v>89.8</v>
      </c>
      <c r="R17" s="10" t="str">
        <f t="shared" si="16"/>
        <v/>
      </c>
      <c r="S17" s="11">
        <f t="shared" si="17"/>
        <v>1</v>
      </c>
      <c r="T17" s="58">
        <f t="shared" si="18"/>
        <v>89.8</v>
      </c>
      <c r="U17" s="31">
        <f t="shared" si="4"/>
        <v>5</v>
      </c>
      <c r="V17" s="21"/>
      <c r="W17" s="5"/>
      <c r="X17" s="3"/>
      <c r="Y17" s="5"/>
      <c r="Z17" s="7" t="str">
        <f t="shared" si="5"/>
        <v/>
      </c>
      <c r="AA17" s="9" t="str">
        <f t="shared" si="5"/>
        <v/>
      </c>
      <c r="AB17" s="10" t="str">
        <f t="shared" si="19"/>
        <v/>
      </c>
      <c r="AC17" s="11" t="str">
        <f t="shared" si="20"/>
        <v/>
      </c>
      <c r="AD17" s="58" t="str">
        <f t="shared" si="21"/>
        <v/>
      </c>
      <c r="AE17" s="22">
        <f t="shared" si="34"/>
        <v>0</v>
      </c>
      <c r="AF17" s="30">
        <v>1</v>
      </c>
      <c r="AG17" s="5">
        <v>1</v>
      </c>
      <c r="AH17" s="3">
        <v>65</v>
      </c>
      <c r="AI17" s="5">
        <v>82</v>
      </c>
      <c r="AJ17" s="7"/>
      <c r="AK17" s="9"/>
      <c r="AL17" s="10">
        <f t="shared" si="7"/>
        <v>0.5</v>
      </c>
      <c r="AM17" s="11">
        <f t="shared" si="8"/>
        <v>0.5</v>
      </c>
      <c r="AN17" s="58">
        <f t="shared" si="22"/>
        <v>73.5</v>
      </c>
      <c r="AO17" s="31">
        <f t="shared" si="9"/>
        <v>2</v>
      </c>
      <c r="AP17" s="21">
        <f t="shared" si="23"/>
        <v>1</v>
      </c>
      <c r="AQ17" s="5">
        <f t="shared" si="24"/>
        <v>8</v>
      </c>
      <c r="AR17" s="3">
        <f t="shared" si="25"/>
        <v>65</v>
      </c>
      <c r="AS17" s="5">
        <f t="shared" si="26"/>
        <v>684</v>
      </c>
      <c r="AT17" s="7">
        <f t="shared" si="27"/>
        <v>65</v>
      </c>
      <c r="AU17" s="9">
        <f t="shared" si="28"/>
        <v>85.5</v>
      </c>
      <c r="AV17" s="10">
        <f t="shared" si="29"/>
        <v>0.1111111111111111</v>
      </c>
      <c r="AW17" s="11">
        <f t="shared" si="30"/>
        <v>0.88888888888888884</v>
      </c>
      <c r="AX17" s="58">
        <f t="shared" si="31"/>
        <v>83.222222222222229</v>
      </c>
      <c r="AY17" s="22">
        <f t="shared" si="32"/>
        <v>9</v>
      </c>
    </row>
    <row r="18" spans="1:51" x14ac:dyDescent="0.2">
      <c r="A18" s="55" t="s">
        <v>23</v>
      </c>
      <c r="B18" s="30">
        <v>2</v>
      </c>
      <c r="C18" s="5"/>
      <c r="D18" s="3">
        <v>144</v>
      </c>
      <c r="E18" s="5"/>
      <c r="F18" s="7">
        <f t="shared" si="1"/>
        <v>72</v>
      </c>
      <c r="G18" s="9" t="str">
        <f t="shared" si="1"/>
        <v/>
      </c>
      <c r="H18" s="10">
        <f t="shared" si="13"/>
        <v>1</v>
      </c>
      <c r="I18" s="11" t="str">
        <f t="shared" si="14"/>
        <v/>
      </c>
      <c r="J18" s="58">
        <f t="shared" si="15"/>
        <v>72</v>
      </c>
      <c r="K18" s="31">
        <f t="shared" si="33"/>
        <v>2</v>
      </c>
      <c r="L18" s="30">
        <v>1</v>
      </c>
      <c r="M18" s="5"/>
      <c r="N18" s="3">
        <v>47</v>
      </c>
      <c r="O18" s="5"/>
      <c r="P18" s="7">
        <f t="shared" si="2"/>
        <v>47</v>
      </c>
      <c r="Q18" s="9" t="str">
        <f t="shared" si="2"/>
        <v/>
      </c>
      <c r="R18" s="10">
        <f t="shared" si="16"/>
        <v>1</v>
      </c>
      <c r="S18" s="11" t="str">
        <f t="shared" si="17"/>
        <v/>
      </c>
      <c r="T18" s="58">
        <f t="shared" si="18"/>
        <v>47</v>
      </c>
      <c r="U18" s="31">
        <f t="shared" si="4"/>
        <v>1</v>
      </c>
      <c r="V18" s="21">
        <v>1</v>
      </c>
      <c r="W18" s="5">
        <v>1</v>
      </c>
      <c r="X18" s="3">
        <v>68</v>
      </c>
      <c r="Y18" s="5">
        <v>76</v>
      </c>
      <c r="Z18" s="7">
        <f t="shared" si="5"/>
        <v>68</v>
      </c>
      <c r="AA18" s="9">
        <f t="shared" si="5"/>
        <v>76</v>
      </c>
      <c r="AB18" s="10">
        <f t="shared" si="19"/>
        <v>0.5</v>
      </c>
      <c r="AC18" s="11">
        <f t="shared" si="20"/>
        <v>0.5</v>
      </c>
      <c r="AD18" s="58">
        <f t="shared" si="21"/>
        <v>72</v>
      </c>
      <c r="AE18" s="22">
        <f t="shared" si="34"/>
        <v>2</v>
      </c>
      <c r="AF18" s="30">
        <v>1</v>
      </c>
      <c r="AG18" s="5">
        <v>1</v>
      </c>
      <c r="AH18" s="3">
        <v>71</v>
      </c>
      <c r="AI18" s="5">
        <v>86</v>
      </c>
      <c r="AJ18" s="7"/>
      <c r="AK18" s="9"/>
      <c r="AL18" s="10">
        <f t="shared" si="7"/>
        <v>0.5</v>
      </c>
      <c r="AM18" s="11">
        <f t="shared" si="8"/>
        <v>0.5</v>
      </c>
      <c r="AN18" s="58">
        <f t="shared" si="22"/>
        <v>78.5</v>
      </c>
      <c r="AO18" s="31">
        <f t="shared" si="9"/>
        <v>2</v>
      </c>
      <c r="AP18" s="21">
        <f t="shared" si="23"/>
        <v>5</v>
      </c>
      <c r="AQ18" s="5">
        <f t="shared" si="24"/>
        <v>2</v>
      </c>
      <c r="AR18" s="3">
        <f t="shared" si="25"/>
        <v>330</v>
      </c>
      <c r="AS18" s="5">
        <f t="shared" si="26"/>
        <v>162</v>
      </c>
      <c r="AT18" s="7">
        <f t="shared" si="27"/>
        <v>66</v>
      </c>
      <c r="AU18" s="9">
        <f t="shared" si="28"/>
        <v>81</v>
      </c>
      <c r="AV18" s="10">
        <f t="shared" si="29"/>
        <v>0.7142857142857143</v>
      </c>
      <c r="AW18" s="11">
        <f t="shared" si="30"/>
        <v>0.2857142857142857</v>
      </c>
      <c r="AX18" s="58">
        <f t="shared" si="31"/>
        <v>70.285714285714292</v>
      </c>
      <c r="AY18" s="22">
        <f t="shared" si="32"/>
        <v>7</v>
      </c>
    </row>
    <row r="19" spans="1:51" x14ac:dyDescent="0.2">
      <c r="A19" s="55" t="s">
        <v>24</v>
      </c>
      <c r="B19" s="30">
        <v>1</v>
      </c>
      <c r="C19" s="5">
        <v>4</v>
      </c>
      <c r="D19" s="3">
        <v>66</v>
      </c>
      <c r="E19" s="5">
        <v>338</v>
      </c>
      <c r="F19" s="7">
        <f t="shared" si="1"/>
        <v>66</v>
      </c>
      <c r="G19" s="9">
        <f t="shared" si="1"/>
        <v>84.5</v>
      </c>
      <c r="H19" s="10">
        <f t="shared" si="13"/>
        <v>0.2</v>
      </c>
      <c r="I19" s="11">
        <f t="shared" si="14"/>
        <v>0.8</v>
      </c>
      <c r="J19" s="58">
        <f t="shared" si="15"/>
        <v>80.8</v>
      </c>
      <c r="K19" s="31">
        <f t="shared" si="33"/>
        <v>5</v>
      </c>
      <c r="L19" s="30">
        <v>6</v>
      </c>
      <c r="M19" s="5">
        <v>9</v>
      </c>
      <c r="N19" s="3">
        <v>388</v>
      </c>
      <c r="O19" s="5">
        <v>733</v>
      </c>
      <c r="P19" s="7">
        <f t="shared" si="2"/>
        <v>64.666666666666671</v>
      </c>
      <c r="Q19" s="9">
        <f t="shared" si="2"/>
        <v>81.444444444444443</v>
      </c>
      <c r="R19" s="10">
        <f t="shared" si="16"/>
        <v>0.4</v>
      </c>
      <c r="S19" s="11">
        <f t="shared" si="17"/>
        <v>0.6</v>
      </c>
      <c r="T19" s="58">
        <f t="shared" si="18"/>
        <v>74.733333333333334</v>
      </c>
      <c r="U19" s="31">
        <f t="shared" si="4"/>
        <v>15</v>
      </c>
      <c r="V19" s="21">
        <v>3</v>
      </c>
      <c r="W19" s="5">
        <v>2</v>
      </c>
      <c r="X19" s="3">
        <v>138</v>
      </c>
      <c r="Y19" s="5">
        <v>159</v>
      </c>
      <c r="Z19" s="7">
        <f t="shared" si="5"/>
        <v>46</v>
      </c>
      <c r="AA19" s="9">
        <f t="shared" si="5"/>
        <v>79.5</v>
      </c>
      <c r="AB19" s="10">
        <f t="shared" si="19"/>
        <v>0.6</v>
      </c>
      <c r="AC19" s="11">
        <f t="shared" si="20"/>
        <v>0.4</v>
      </c>
      <c r="AD19" s="58">
        <f t="shared" si="21"/>
        <v>59.4</v>
      </c>
      <c r="AE19" s="22">
        <f t="shared" si="34"/>
        <v>5</v>
      </c>
      <c r="AF19" s="30">
        <v>3</v>
      </c>
      <c r="AG19" s="5">
        <v>5</v>
      </c>
      <c r="AH19" s="3">
        <v>195</v>
      </c>
      <c r="AI19" s="5">
        <v>388</v>
      </c>
      <c r="AJ19" s="7"/>
      <c r="AK19" s="9"/>
      <c r="AL19" s="10">
        <f t="shared" si="7"/>
        <v>0.375</v>
      </c>
      <c r="AM19" s="11">
        <f t="shared" si="8"/>
        <v>0.625</v>
      </c>
      <c r="AN19" s="58">
        <f t="shared" si="22"/>
        <v>72.875</v>
      </c>
      <c r="AO19" s="31">
        <f t="shared" si="9"/>
        <v>8</v>
      </c>
      <c r="AP19" s="21">
        <f t="shared" ref="AP19" si="49">B19+L19+V19+AF19</f>
        <v>13</v>
      </c>
      <c r="AQ19" s="5">
        <f t="shared" ref="AQ19" si="50">C19+M19+W19+AG19</f>
        <v>20</v>
      </c>
      <c r="AR19" s="3">
        <f t="shared" ref="AR19" si="51">D19+N19+AH19+X19</f>
        <v>787</v>
      </c>
      <c r="AS19" s="5">
        <f t="shared" ref="AS19" si="52">E19+O19+AI19+Y19</f>
        <v>1618</v>
      </c>
      <c r="AT19" s="7">
        <f t="shared" ref="AT19" si="53">IF(AP19&gt;0,AR19/AP19,"")</f>
        <v>60.53846153846154</v>
      </c>
      <c r="AU19" s="9">
        <f t="shared" ref="AU19" si="54">IF(AQ19&gt;0,AS19/AQ19,"")</f>
        <v>80.900000000000006</v>
      </c>
      <c r="AV19" s="10">
        <f t="shared" ref="AV19" si="55">IF(AND(AP19&gt;0, AY19&gt;0),AP19/AY19,"")</f>
        <v>0.39393939393939392</v>
      </c>
      <c r="AW19" s="11">
        <f t="shared" ref="AW19" si="56">IF(AND(AQ19&gt;0, AY19&gt;0),AQ19/AY19,"")</f>
        <v>0.60606060606060608</v>
      </c>
      <c r="AX19" s="58">
        <f t="shared" ref="AX19" si="57">IF(AY19&lt;&gt;0,    ((AR19+AS19)/AY19),"")</f>
        <v>72.878787878787875</v>
      </c>
      <c r="AY19" s="22">
        <f t="shared" ref="AY19" si="58">AP19+AQ19</f>
        <v>33</v>
      </c>
    </row>
    <row r="20" spans="1:51" x14ac:dyDescent="0.2">
      <c r="A20" s="28"/>
      <c r="B20" s="41"/>
      <c r="C20" s="42"/>
      <c r="D20" s="43"/>
      <c r="E20" s="42"/>
      <c r="F20" s="44"/>
      <c r="G20" s="45"/>
      <c r="H20" s="46"/>
      <c r="I20" s="47"/>
      <c r="J20" s="57"/>
      <c r="K20" s="48"/>
      <c r="L20" s="41"/>
      <c r="M20" s="42"/>
      <c r="N20" s="43"/>
      <c r="O20" s="42"/>
      <c r="P20" s="44"/>
      <c r="Q20" s="45"/>
      <c r="R20" s="46"/>
      <c r="S20" s="47"/>
      <c r="T20" s="57"/>
      <c r="U20" s="48"/>
      <c r="V20" s="50"/>
      <c r="W20" s="42"/>
      <c r="X20" s="43"/>
      <c r="Y20" s="42"/>
      <c r="Z20" s="44"/>
      <c r="AA20" s="45"/>
      <c r="AB20" s="46"/>
      <c r="AC20" s="47"/>
      <c r="AD20" s="57"/>
      <c r="AE20" s="51"/>
      <c r="AF20" s="41"/>
      <c r="AG20" s="42"/>
      <c r="AH20" s="43"/>
      <c r="AI20" s="42"/>
      <c r="AJ20" s="44"/>
      <c r="AK20" s="45"/>
      <c r="AL20" s="46"/>
      <c r="AM20" s="47"/>
      <c r="AN20" s="57"/>
      <c r="AO20" s="48"/>
      <c r="AP20" s="49"/>
      <c r="AQ20" s="42"/>
      <c r="AR20" s="43"/>
      <c r="AS20" s="42"/>
      <c r="AT20" s="44"/>
      <c r="AU20" s="45"/>
      <c r="AV20" s="46"/>
      <c r="AW20" s="47"/>
      <c r="AX20" s="57"/>
      <c r="AY20" s="51"/>
    </row>
    <row r="21" spans="1:51" ht="15.75" x14ac:dyDescent="0.25">
      <c r="A21" s="26" t="s">
        <v>9</v>
      </c>
      <c r="B21" s="32">
        <f>SUM(B6:B19)</f>
        <v>134</v>
      </c>
      <c r="C21" s="18">
        <f>SUM(C6:C19)</f>
        <v>204</v>
      </c>
      <c r="D21" s="19">
        <f>SUM(D6:D19)</f>
        <v>8765</v>
      </c>
      <c r="E21" s="18">
        <f>SUM(E6:E19)</f>
        <v>16675</v>
      </c>
      <c r="F21" s="12">
        <f>IF(B21&gt;0,D21/B21,"")</f>
        <v>65.410447761194035</v>
      </c>
      <c r="G21" s="13">
        <f>IF(C21&gt;0,E21/C21,"")</f>
        <v>81.740196078431367</v>
      </c>
      <c r="H21" s="14">
        <f>IF(K21&gt;0,B21/K21,"")</f>
        <v>0.39644970414201186</v>
      </c>
      <c r="I21" s="15">
        <f>IF(K21&gt;0,C21/K21,0)</f>
        <v>0.60355029585798814</v>
      </c>
      <c r="J21" s="58">
        <f t="shared" ref="J21" si="59">IF(K21&lt;&gt;0,    ((D21+E21)/K21),"")</f>
        <v>75.26627218934911</v>
      </c>
      <c r="K21" s="33">
        <f>SUM(K7:K19)</f>
        <v>338</v>
      </c>
      <c r="L21" s="32">
        <f>SUM(L6:L19)</f>
        <v>120</v>
      </c>
      <c r="M21" s="18">
        <f>SUM(M6:M19)</f>
        <v>364</v>
      </c>
      <c r="N21" s="19">
        <f>SUM(N6:N19)</f>
        <v>7756</v>
      </c>
      <c r="O21" s="18">
        <f>SUM(O6:O19)</f>
        <v>31386</v>
      </c>
      <c r="P21" s="12">
        <f>IF(L21&gt;0,N21/L21,"")</f>
        <v>64.63333333333334</v>
      </c>
      <c r="Q21" s="13">
        <f>IF(M21&gt;0,O21/M21,"")</f>
        <v>86.22527472527473</v>
      </c>
      <c r="R21" s="14">
        <f>IF(U21&gt;0,L21/U21,"")</f>
        <v>0.24793388429752067</v>
      </c>
      <c r="S21" s="15">
        <f>IF(U21&gt;0,M21/U21,0)</f>
        <v>0.75206611570247939</v>
      </c>
      <c r="T21" s="58">
        <f t="shared" ref="T21" si="60">IF(U21&lt;&gt;0,    ((N21+O21)/U21),"")</f>
        <v>80.871900826446279</v>
      </c>
      <c r="U21" s="33">
        <f>SUM(U7:U19)</f>
        <v>484</v>
      </c>
      <c r="V21" s="24">
        <f>SUM(V6:V19)</f>
        <v>108</v>
      </c>
      <c r="W21" s="18">
        <f>SUM(W6:W19)</f>
        <v>189</v>
      </c>
      <c r="X21" s="19">
        <f>SUM(X6:X19)</f>
        <v>6686</v>
      </c>
      <c r="Y21" s="18">
        <f>SUM(Y6:Y19)</f>
        <v>15736</v>
      </c>
      <c r="Z21" s="12">
        <f>IF(V21&gt;0,X21/V21,"")</f>
        <v>61.907407407407405</v>
      </c>
      <c r="AA21" s="13">
        <f>IF(W21&gt;0,Y21/W21,"")</f>
        <v>83.259259259259252</v>
      </c>
      <c r="AB21" s="14">
        <f>IF(AE21&gt;0,V21/AE21,"")</f>
        <v>0.36363636363636365</v>
      </c>
      <c r="AC21" s="15">
        <f>IF(AE21&gt;0,W21/AE21,0)</f>
        <v>0.63636363636363635</v>
      </c>
      <c r="AD21" s="58">
        <f t="shared" ref="AD21" si="61">IF(AE21&lt;&gt;0,    ((X21+Y21)/AE21),"")</f>
        <v>75.494949494949495</v>
      </c>
      <c r="AE21" s="25">
        <f>SUM(AE6:AE19)</f>
        <v>297</v>
      </c>
      <c r="AF21" s="32">
        <f>SUM(AF6:AF19)</f>
        <v>90</v>
      </c>
      <c r="AG21" s="18">
        <f>SUM(AG6:AG19)</f>
        <v>182</v>
      </c>
      <c r="AH21" s="19">
        <f>SUM(AH6:AH19)</f>
        <v>5704</v>
      </c>
      <c r="AI21" s="18">
        <f>SUM(AI6:AI19)</f>
        <v>15210</v>
      </c>
      <c r="AJ21" s="12">
        <f>IF(AF21&gt;0,AH21/AF21,"")</f>
        <v>63.37777777777778</v>
      </c>
      <c r="AK21" s="13">
        <f>IF(AG21&gt;0,AI21/AG21,"")</f>
        <v>83.571428571428569</v>
      </c>
      <c r="AL21" s="14">
        <f>IF(AO21&gt;0,AF21/AO21,"")</f>
        <v>0.33088235294117646</v>
      </c>
      <c r="AM21" s="15">
        <f>IF(AO21&gt;0,AG21/AO21,0)</f>
        <v>0.66911764705882348</v>
      </c>
      <c r="AN21" s="58">
        <f t="shared" ref="AN21" si="62">IF(AO21&lt;&gt;0,    ((AH21+AI21)/AO21),"")</f>
        <v>76.889705882352942</v>
      </c>
      <c r="AO21" s="33">
        <f>SUM(AO6:AO19)</f>
        <v>272</v>
      </c>
      <c r="AP21" s="24">
        <f>SUM(AP6:AP19)</f>
        <v>452</v>
      </c>
      <c r="AQ21" s="18">
        <f>SUM(AQ6:AQ19)</f>
        <v>939</v>
      </c>
      <c r="AR21" s="19">
        <f>SUM(AR6:AR19)</f>
        <v>28911</v>
      </c>
      <c r="AS21" s="18">
        <f>SUM(AS6:AS19)</f>
        <v>79007</v>
      </c>
      <c r="AT21" s="12">
        <f>IF(AP21&gt;0,AR21/AP21,"")</f>
        <v>63.962389380530972</v>
      </c>
      <c r="AU21" s="13">
        <f>IF(AQ21&gt;0,AS21/AQ21,"")</f>
        <v>84.139510117145903</v>
      </c>
      <c r="AV21" s="14">
        <f>IF(AY21&gt;0,AP21/AY21,"")</f>
        <v>0.32494608195542773</v>
      </c>
      <c r="AW21" s="15">
        <f>IF(AY21&gt;0,AQ21/AY21,0)</f>
        <v>0.67505391804457227</v>
      </c>
      <c r="AX21" s="58">
        <f t="shared" ref="AX21" si="63">IF(AY21&lt;&gt;0,    ((AR21+AS21)/AY21),"")</f>
        <v>77.583033788641259</v>
      </c>
      <c r="AY21" s="25">
        <f>SUM(AY6:AY19)</f>
        <v>1391</v>
      </c>
    </row>
    <row r="22" spans="1:51" x14ac:dyDescent="0.2">
      <c r="A22" s="27"/>
      <c r="B22" s="41"/>
      <c r="C22" s="42"/>
      <c r="D22" s="43"/>
      <c r="E22" s="42"/>
      <c r="F22" s="44"/>
      <c r="G22" s="45"/>
      <c r="H22" s="46"/>
      <c r="I22" s="47"/>
      <c r="J22" s="57"/>
      <c r="K22" s="48"/>
      <c r="L22" s="41"/>
      <c r="M22" s="42"/>
      <c r="N22" s="43"/>
      <c r="O22" s="42"/>
      <c r="P22" s="44"/>
      <c r="Q22" s="45"/>
      <c r="R22" s="46"/>
      <c r="S22" s="47"/>
      <c r="T22" s="57"/>
      <c r="U22" s="48"/>
      <c r="V22" s="50"/>
      <c r="W22" s="42"/>
      <c r="X22" s="43"/>
      <c r="Y22" s="42"/>
      <c r="Z22" s="44"/>
      <c r="AA22" s="45"/>
      <c r="AB22" s="46"/>
      <c r="AC22" s="47"/>
      <c r="AD22" s="57"/>
      <c r="AE22" s="51"/>
      <c r="AF22" s="41"/>
      <c r="AG22" s="42"/>
      <c r="AH22" s="43"/>
      <c r="AI22" s="42"/>
      <c r="AJ22" s="44"/>
      <c r="AK22" s="45"/>
      <c r="AL22" s="46"/>
      <c r="AM22" s="47"/>
      <c r="AN22" s="57"/>
      <c r="AO22" s="48"/>
      <c r="AP22" s="50"/>
      <c r="AQ22" s="42"/>
      <c r="AR22" s="43"/>
      <c r="AS22" s="42"/>
      <c r="AT22" s="44"/>
      <c r="AU22" s="45"/>
      <c r="AV22" s="46"/>
      <c r="AW22" s="47"/>
      <c r="AX22" s="57"/>
      <c r="AY22" s="51"/>
    </row>
    <row r="23" spans="1:51" x14ac:dyDescent="0.2">
      <c r="A23" s="88"/>
      <c r="B23" s="29" t="s">
        <v>1</v>
      </c>
      <c r="C23" s="4" t="s">
        <v>2</v>
      </c>
      <c r="D23" s="2" t="s">
        <v>1</v>
      </c>
      <c r="E23" s="4" t="s">
        <v>2</v>
      </c>
      <c r="F23" s="6" t="s">
        <v>1</v>
      </c>
      <c r="G23" s="8" t="s">
        <v>2</v>
      </c>
      <c r="H23" s="6" t="s">
        <v>1</v>
      </c>
      <c r="I23" s="8" t="s">
        <v>2</v>
      </c>
      <c r="J23" s="53" t="s">
        <v>25</v>
      </c>
      <c r="K23" s="39"/>
      <c r="L23" s="29" t="s">
        <v>1</v>
      </c>
      <c r="M23" s="4" t="s">
        <v>2</v>
      </c>
      <c r="N23" s="2" t="s">
        <v>1</v>
      </c>
      <c r="O23" s="4" t="s">
        <v>2</v>
      </c>
      <c r="P23" s="6" t="s">
        <v>1</v>
      </c>
      <c r="Q23" s="8" t="s">
        <v>2</v>
      </c>
      <c r="R23" s="6" t="s">
        <v>1</v>
      </c>
      <c r="S23" s="8" t="s">
        <v>2</v>
      </c>
      <c r="T23" s="53" t="s">
        <v>25</v>
      </c>
      <c r="U23" s="52"/>
      <c r="V23" s="20" t="s">
        <v>1</v>
      </c>
      <c r="W23" s="4" t="s">
        <v>2</v>
      </c>
      <c r="X23" s="2" t="s">
        <v>1</v>
      </c>
      <c r="Y23" s="4" t="s">
        <v>2</v>
      </c>
      <c r="Z23" s="6" t="s">
        <v>1</v>
      </c>
      <c r="AA23" s="8" t="s">
        <v>2</v>
      </c>
      <c r="AB23" s="6" t="s">
        <v>1</v>
      </c>
      <c r="AC23" s="8" t="s">
        <v>2</v>
      </c>
      <c r="AD23" s="53" t="s">
        <v>25</v>
      </c>
      <c r="AE23" s="37"/>
      <c r="AF23" s="29" t="s">
        <v>1</v>
      </c>
      <c r="AG23" s="4" t="s">
        <v>2</v>
      </c>
      <c r="AH23" s="2" t="s">
        <v>1</v>
      </c>
      <c r="AI23" s="4" t="s">
        <v>2</v>
      </c>
      <c r="AJ23" s="6" t="s">
        <v>1</v>
      </c>
      <c r="AK23" s="8" t="s">
        <v>2</v>
      </c>
      <c r="AL23" s="6" t="s">
        <v>1</v>
      </c>
      <c r="AM23" s="8" t="s">
        <v>2</v>
      </c>
      <c r="AN23" s="53" t="s">
        <v>25</v>
      </c>
      <c r="AO23" s="52"/>
      <c r="AP23" s="20" t="s">
        <v>1</v>
      </c>
      <c r="AQ23" s="4" t="s">
        <v>2</v>
      </c>
      <c r="AR23" s="2" t="s">
        <v>1</v>
      </c>
      <c r="AS23" s="4" t="s">
        <v>2</v>
      </c>
      <c r="AT23" s="6" t="s">
        <v>1</v>
      </c>
      <c r="AU23" s="8" t="s">
        <v>2</v>
      </c>
      <c r="AV23" s="6" t="s">
        <v>1</v>
      </c>
      <c r="AW23" s="8" t="s">
        <v>2</v>
      </c>
      <c r="AX23" s="53" t="s">
        <v>25</v>
      </c>
      <c r="AY23" s="37"/>
    </row>
    <row r="24" spans="1:51" ht="12.75" customHeight="1" x14ac:dyDescent="0.2">
      <c r="A24" s="88"/>
      <c r="B24" s="65" t="s">
        <v>8</v>
      </c>
      <c r="C24" s="66"/>
      <c r="D24" s="67" t="s">
        <v>7</v>
      </c>
      <c r="E24" s="68"/>
      <c r="F24" s="69" t="s">
        <v>6</v>
      </c>
      <c r="G24" s="70"/>
      <c r="H24" s="69" t="s">
        <v>10</v>
      </c>
      <c r="I24" s="71"/>
      <c r="J24" s="56"/>
      <c r="K24" s="38" t="s">
        <v>9</v>
      </c>
      <c r="L24" s="90" t="s">
        <v>8</v>
      </c>
      <c r="M24" s="66"/>
      <c r="N24" s="67" t="s">
        <v>7</v>
      </c>
      <c r="O24" s="68"/>
      <c r="P24" s="69" t="s">
        <v>6</v>
      </c>
      <c r="Q24" s="70"/>
      <c r="R24" s="69" t="s">
        <v>10</v>
      </c>
      <c r="S24" s="71"/>
      <c r="T24" s="56"/>
      <c r="U24" s="40" t="s">
        <v>9</v>
      </c>
      <c r="V24" s="76" t="s">
        <v>8</v>
      </c>
      <c r="W24" s="66"/>
      <c r="X24" s="67" t="s">
        <v>7</v>
      </c>
      <c r="Y24" s="68"/>
      <c r="Z24" s="69" t="s">
        <v>6</v>
      </c>
      <c r="AA24" s="70"/>
      <c r="AB24" s="69" t="s">
        <v>10</v>
      </c>
      <c r="AC24" s="71"/>
      <c r="AD24" s="56"/>
      <c r="AE24" s="36" t="s">
        <v>9</v>
      </c>
      <c r="AF24" s="76" t="s">
        <v>8</v>
      </c>
      <c r="AG24" s="90"/>
      <c r="AH24" s="67" t="s">
        <v>7</v>
      </c>
      <c r="AI24" s="68"/>
      <c r="AJ24" s="69" t="s">
        <v>6</v>
      </c>
      <c r="AK24" s="70"/>
      <c r="AL24" s="69" t="s">
        <v>10</v>
      </c>
      <c r="AM24" s="71"/>
      <c r="AN24" s="56"/>
      <c r="AO24" s="40" t="s">
        <v>9</v>
      </c>
      <c r="AP24" s="76" t="s">
        <v>8</v>
      </c>
      <c r="AQ24" s="66"/>
      <c r="AR24" s="67" t="s">
        <v>7</v>
      </c>
      <c r="AS24" s="68"/>
      <c r="AT24" s="69" t="s">
        <v>6</v>
      </c>
      <c r="AU24" s="70"/>
      <c r="AV24" s="69" t="s">
        <v>10</v>
      </c>
      <c r="AW24" s="71"/>
      <c r="AX24" s="56"/>
      <c r="AY24" s="36" t="s">
        <v>9</v>
      </c>
    </row>
    <row r="25" spans="1:51" ht="13.5" thickBot="1" x14ac:dyDescent="0.25">
      <c r="A25" s="89"/>
      <c r="B25" s="91" t="s">
        <v>0</v>
      </c>
      <c r="C25" s="92"/>
      <c r="D25" s="92"/>
      <c r="E25" s="92"/>
      <c r="F25" s="93"/>
      <c r="G25" s="93"/>
      <c r="H25" s="93"/>
      <c r="I25" s="93"/>
      <c r="J25" s="93"/>
      <c r="K25" s="94"/>
      <c r="L25" s="95" t="s">
        <v>3</v>
      </c>
      <c r="M25" s="96"/>
      <c r="N25" s="96"/>
      <c r="O25" s="96"/>
      <c r="P25" s="97"/>
      <c r="Q25" s="97"/>
      <c r="R25" s="97"/>
      <c r="S25" s="97"/>
      <c r="T25" s="97"/>
      <c r="U25" s="97"/>
      <c r="V25" s="98" t="s">
        <v>4</v>
      </c>
      <c r="W25" s="99"/>
      <c r="X25" s="99"/>
      <c r="Y25" s="99"/>
      <c r="Z25" s="100"/>
      <c r="AA25" s="100"/>
      <c r="AB25" s="100"/>
      <c r="AC25" s="100"/>
      <c r="AD25" s="100"/>
      <c r="AE25" s="101"/>
      <c r="AF25" s="102" t="s">
        <v>5</v>
      </c>
      <c r="AG25" s="95"/>
      <c r="AH25" s="95"/>
      <c r="AI25" s="95"/>
      <c r="AJ25" s="95"/>
      <c r="AK25" s="95"/>
      <c r="AL25" s="95"/>
      <c r="AM25" s="95"/>
      <c r="AN25" s="95"/>
      <c r="AO25" s="103"/>
      <c r="AP25" s="104" t="s">
        <v>11</v>
      </c>
      <c r="AQ25" s="105"/>
      <c r="AR25" s="105"/>
      <c r="AS25" s="105"/>
      <c r="AT25" s="106"/>
      <c r="AU25" s="106"/>
      <c r="AV25" s="106"/>
      <c r="AW25" s="106"/>
      <c r="AX25" s="106"/>
      <c r="AY25" s="107"/>
    </row>
    <row r="28" spans="1:51" x14ac:dyDescent="0.2">
      <c r="A28" t="s">
        <v>26</v>
      </c>
    </row>
  </sheetData>
  <mergeCells count="57">
    <mergeCell ref="AT24:AU24"/>
    <mergeCell ref="AV24:AW24"/>
    <mergeCell ref="B25:K25"/>
    <mergeCell ref="L25:U25"/>
    <mergeCell ref="V25:AE25"/>
    <mergeCell ref="AF25:AO25"/>
    <mergeCell ref="AP25:AY25"/>
    <mergeCell ref="AF24:AG24"/>
    <mergeCell ref="AH24:AI24"/>
    <mergeCell ref="AJ24:AK24"/>
    <mergeCell ref="AL24:AM24"/>
    <mergeCell ref="AP24:AQ24"/>
    <mergeCell ref="AR24:AS24"/>
    <mergeCell ref="P24:Q24"/>
    <mergeCell ref="R24:S24"/>
    <mergeCell ref="V24:W24"/>
    <mergeCell ref="L24:M24"/>
    <mergeCell ref="N24:O24"/>
    <mergeCell ref="AH5:AI5"/>
    <mergeCell ref="AJ5:AK5"/>
    <mergeCell ref="AL5:AM5"/>
    <mergeCell ref="V5:W5"/>
    <mergeCell ref="X5:Y5"/>
    <mergeCell ref="X24:Y24"/>
    <mergeCell ref="Z24:AA24"/>
    <mergeCell ref="AB24:AC24"/>
    <mergeCell ref="Z5:AA5"/>
    <mergeCell ref="AB5:AC5"/>
    <mergeCell ref="AE5:AE6"/>
    <mergeCell ref="AF5:AG5"/>
    <mergeCell ref="A23:A25"/>
    <mergeCell ref="B24:C24"/>
    <mergeCell ref="D24:E24"/>
    <mergeCell ref="F24:G24"/>
    <mergeCell ref="H24:I24"/>
    <mergeCell ref="A4:A6"/>
    <mergeCell ref="B4:K4"/>
    <mergeCell ref="L4:U4"/>
    <mergeCell ref="V4:AE4"/>
    <mergeCell ref="K5:K6"/>
    <mergeCell ref="L5:M5"/>
    <mergeCell ref="N5:O5"/>
    <mergeCell ref="P5:Q5"/>
    <mergeCell ref="R5:S5"/>
    <mergeCell ref="AF4:AO4"/>
    <mergeCell ref="AP4:AY4"/>
    <mergeCell ref="B5:C5"/>
    <mergeCell ref="D5:E5"/>
    <mergeCell ref="F5:G5"/>
    <mergeCell ref="H5:I5"/>
    <mergeCell ref="U5:U6"/>
    <mergeCell ref="AY5:AY6"/>
    <mergeCell ref="AO5:AO6"/>
    <mergeCell ref="AP5:AQ5"/>
    <mergeCell ref="AR5:AS5"/>
    <mergeCell ref="AT5:AU5"/>
    <mergeCell ref="AV5:AW5"/>
  </mergeCells>
  <conditionalFormatting sqref="J7:J19">
    <cfRule type="cellIs" dxfId="59" priority="61" operator="lessThan">
      <formula>75</formula>
    </cfRule>
    <cfRule type="cellIs" dxfId="58" priority="62" operator="greaterThan">
      <formula>74.99</formula>
    </cfRule>
  </conditionalFormatting>
  <conditionalFormatting sqref="J7:J19">
    <cfRule type="cellIs" dxfId="57" priority="65" operator="lessThan">
      <formula>75</formula>
    </cfRule>
    <cfRule type="cellIs" dxfId="56" priority="66" operator="greaterThan">
      <formula>74.99</formula>
    </cfRule>
  </conditionalFormatting>
  <conditionalFormatting sqref="J7:J19">
    <cfRule type="cellIs" dxfId="55" priority="63" operator="lessThan">
      <formula>0.75</formula>
    </cfRule>
    <cfRule type="cellIs" dxfId="54" priority="64" operator="greaterThan">
      <formula>0.7499</formula>
    </cfRule>
  </conditionalFormatting>
  <conditionalFormatting sqref="T7:T19">
    <cfRule type="cellIs" dxfId="53" priority="55" operator="lessThan">
      <formula>75</formula>
    </cfRule>
    <cfRule type="cellIs" dxfId="52" priority="56" operator="greaterThan">
      <formula>74.99</formula>
    </cfRule>
  </conditionalFormatting>
  <conditionalFormatting sqref="T7:T19">
    <cfRule type="cellIs" dxfId="51" priority="59" operator="lessThan">
      <formula>75</formula>
    </cfRule>
    <cfRule type="cellIs" dxfId="50" priority="60" operator="greaterThan">
      <formula>74.99</formula>
    </cfRule>
  </conditionalFormatting>
  <conditionalFormatting sqref="T7:T19">
    <cfRule type="cellIs" dxfId="49" priority="57" operator="lessThan">
      <formula>0.75</formula>
    </cfRule>
    <cfRule type="cellIs" dxfId="48" priority="58" operator="greaterThan">
      <formula>0.7499</formula>
    </cfRule>
  </conditionalFormatting>
  <conditionalFormatting sqref="AD7:AD19">
    <cfRule type="cellIs" dxfId="47" priority="49" operator="lessThan">
      <formula>75</formula>
    </cfRule>
    <cfRule type="cellIs" dxfId="46" priority="50" operator="greaterThan">
      <formula>74.99</formula>
    </cfRule>
  </conditionalFormatting>
  <conditionalFormatting sqref="AD7:AD19">
    <cfRule type="cellIs" dxfId="45" priority="53" operator="lessThan">
      <formula>75</formula>
    </cfRule>
    <cfRule type="cellIs" dxfId="44" priority="54" operator="greaterThan">
      <formula>74.99</formula>
    </cfRule>
  </conditionalFormatting>
  <conditionalFormatting sqref="AD7:AD19">
    <cfRule type="cellIs" dxfId="43" priority="51" operator="lessThan">
      <formula>0.75</formula>
    </cfRule>
    <cfRule type="cellIs" dxfId="42" priority="52" operator="greaterThan">
      <formula>0.7499</formula>
    </cfRule>
  </conditionalFormatting>
  <conditionalFormatting sqref="AX7:AX19">
    <cfRule type="cellIs" dxfId="41" priority="43" operator="lessThan">
      <formula>75</formula>
    </cfRule>
    <cfRule type="cellIs" dxfId="40" priority="44" operator="greaterThan">
      <formula>74.99</formula>
    </cfRule>
  </conditionalFormatting>
  <conditionalFormatting sqref="AX7:AX19">
    <cfRule type="cellIs" dxfId="39" priority="47" operator="lessThan">
      <formula>75</formula>
    </cfRule>
    <cfRule type="cellIs" dxfId="38" priority="48" operator="greaterThan">
      <formula>74.99</formula>
    </cfRule>
  </conditionalFormatting>
  <conditionalFormatting sqref="AX7:AX19">
    <cfRule type="cellIs" dxfId="37" priority="45" operator="lessThan">
      <formula>0.75</formula>
    </cfRule>
    <cfRule type="cellIs" dxfId="36" priority="46" operator="greaterThan">
      <formula>0.7499</formula>
    </cfRule>
  </conditionalFormatting>
  <conditionalFormatting sqref="AN7:AN19">
    <cfRule type="cellIs" dxfId="35" priority="37" operator="lessThan">
      <formula>75</formula>
    </cfRule>
    <cfRule type="cellIs" dxfId="34" priority="38" operator="greaterThan">
      <formula>74.99</formula>
    </cfRule>
  </conditionalFormatting>
  <conditionalFormatting sqref="AN7:AN19">
    <cfRule type="cellIs" dxfId="33" priority="41" operator="lessThan">
      <formula>75</formula>
    </cfRule>
    <cfRule type="cellIs" dxfId="32" priority="42" operator="greaterThan">
      <formula>74.99</formula>
    </cfRule>
  </conditionalFormatting>
  <conditionalFormatting sqref="AN7:AN19">
    <cfRule type="cellIs" dxfId="31" priority="39" operator="lessThan">
      <formula>0.75</formula>
    </cfRule>
    <cfRule type="cellIs" dxfId="30" priority="40" operator="greaterThan">
      <formula>0.7499</formula>
    </cfRule>
  </conditionalFormatting>
  <conditionalFormatting sqref="AX21">
    <cfRule type="cellIs" dxfId="29" priority="25" operator="lessThan">
      <formula>75</formula>
    </cfRule>
    <cfRule type="cellIs" dxfId="28" priority="26" operator="greaterThan">
      <formula>74.99</formula>
    </cfRule>
  </conditionalFormatting>
  <conditionalFormatting sqref="AX21">
    <cfRule type="cellIs" dxfId="27" priority="29" operator="lessThan">
      <formula>75</formula>
    </cfRule>
    <cfRule type="cellIs" dxfId="26" priority="30" operator="greaterThan">
      <formula>74.99</formula>
    </cfRule>
  </conditionalFormatting>
  <conditionalFormatting sqref="AX21">
    <cfRule type="cellIs" dxfId="25" priority="27" operator="lessThan">
      <formula>0.75</formula>
    </cfRule>
    <cfRule type="cellIs" dxfId="24" priority="28" operator="greaterThan">
      <formula>0.7499</formula>
    </cfRule>
  </conditionalFormatting>
  <conditionalFormatting sqref="AN21">
    <cfRule type="cellIs" dxfId="23" priority="19" operator="lessThan">
      <formula>75</formula>
    </cfRule>
    <cfRule type="cellIs" dxfId="22" priority="20" operator="greaterThan">
      <formula>74.99</formula>
    </cfRule>
  </conditionalFormatting>
  <conditionalFormatting sqref="AN21">
    <cfRule type="cellIs" dxfId="21" priority="23" operator="lessThan">
      <formula>75</formula>
    </cfRule>
    <cfRule type="cellIs" dxfId="20" priority="24" operator="greaterThan">
      <formula>74.99</formula>
    </cfRule>
  </conditionalFormatting>
  <conditionalFormatting sqref="AN21">
    <cfRule type="cellIs" dxfId="19" priority="21" operator="lessThan">
      <formula>0.75</formula>
    </cfRule>
    <cfRule type="cellIs" dxfId="18" priority="22" operator="greaterThan">
      <formula>0.7499</formula>
    </cfRule>
  </conditionalFormatting>
  <conditionalFormatting sqref="AD21">
    <cfRule type="cellIs" dxfId="17" priority="13" operator="lessThan">
      <formula>75</formula>
    </cfRule>
    <cfRule type="cellIs" dxfId="16" priority="14" operator="greaterThan">
      <formula>74.99</formula>
    </cfRule>
  </conditionalFormatting>
  <conditionalFormatting sqref="AD21">
    <cfRule type="cellIs" dxfId="15" priority="17" operator="lessThan">
      <formula>75</formula>
    </cfRule>
    <cfRule type="cellIs" dxfId="14" priority="18" operator="greaterThan">
      <formula>74.99</formula>
    </cfRule>
  </conditionalFormatting>
  <conditionalFormatting sqref="AD21">
    <cfRule type="cellIs" dxfId="13" priority="15" operator="lessThan">
      <formula>0.75</formula>
    </cfRule>
    <cfRule type="cellIs" dxfId="12" priority="16" operator="greaterThan">
      <formula>0.7499</formula>
    </cfRule>
  </conditionalFormatting>
  <conditionalFormatting sqref="T21">
    <cfRule type="cellIs" dxfId="11" priority="7" operator="lessThan">
      <formula>75</formula>
    </cfRule>
    <cfRule type="cellIs" dxfId="10" priority="8" operator="greaterThan">
      <formula>74.99</formula>
    </cfRule>
  </conditionalFormatting>
  <conditionalFormatting sqref="T21">
    <cfRule type="cellIs" dxfId="9" priority="11" operator="lessThan">
      <formula>75</formula>
    </cfRule>
    <cfRule type="cellIs" dxfId="8" priority="12" operator="greaterThan">
      <formula>74.99</formula>
    </cfRule>
  </conditionalFormatting>
  <conditionalFormatting sqref="T21">
    <cfRule type="cellIs" dxfId="7" priority="9" operator="lessThan">
      <formula>0.75</formula>
    </cfRule>
    <cfRule type="cellIs" dxfId="6" priority="10" operator="greaterThan">
      <formula>0.7499</formula>
    </cfRule>
  </conditionalFormatting>
  <conditionalFormatting sqref="J21">
    <cfRule type="cellIs" dxfId="5" priority="1" operator="lessThan">
      <formula>75</formula>
    </cfRule>
    <cfRule type="cellIs" dxfId="4" priority="2" operator="greaterThan">
      <formula>74.99</formula>
    </cfRule>
  </conditionalFormatting>
  <conditionalFormatting sqref="J21">
    <cfRule type="cellIs" dxfId="3" priority="5" operator="lessThan">
      <formula>75</formula>
    </cfRule>
    <cfRule type="cellIs" dxfId="2" priority="6" operator="greaterThan">
      <formula>74.99</formula>
    </cfRule>
  </conditionalFormatting>
  <conditionalFormatting sqref="J21">
    <cfRule type="cellIs" dxfId="1" priority="3" operator="lessThan">
      <formula>0.75</formula>
    </cfRule>
    <cfRule type="cellIs" dxfId="0" priority="4" operator="greaterThan">
      <formula>0.7499</formula>
    </cfRule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108C3D88F8041A70819F41F618A47" ma:contentTypeVersion="7" ma:contentTypeDescription="Create a new document." ma:contentTypeScope="" ma:versionID="4988497107a9c7a648c965b464cd971e">
  <xsd:schema xmlns:xsd="http://www.w3.org/2001/XMLSchema" xmlns:xs="http://www.w3.org/2001/XMLSchema" xmlns:p="http://schemas.microsoft.com/office/2006/metadata/properties" xmlns:ns2="c0a5002c-1398-4e42-be3e-3c0cbf8c1d6c" targetNamespace="http://schemas.microsoft.com/office/2006/metadata/properties" ma:root="true" ma:fieldsID="7c28df9242e4e2dffa39b0cad8e572cd" ns2:_="">
    <xsd:import namespace="c0a5002c-1398-4e42-be3e-3c0cbf8c1d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a5002c-1398-4e42-be3e-3c0cbf8c1d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1CE811-4A42-4758-A4DE-988C7C4DFF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a5002c-1398-4e42-be3e-3c0cbf8c1d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EC70B2-75B7-4067-BA44-442F99785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3E1716-3F00-4469-89F7-310FE85CA32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Stats 2023</vt:lpstr>
    </vt:vector>
  </TitlesOfParts>
  <Company>IBOA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Khaled</dc:creator>
  <cp:lastModifiedBy>Ric</cp:lastModifiedBy>
  <cp:lastPrinted>2016-02-18T22:27:52Z</cp:lastPrinted>
  <dcterms:created xsi:type="dcterms:W3CDTF">2013-02-18T17:30:55Z</dcterms:created>
  <dcterms:modified xsi:type="dcterms:W3CDTF">2024-04-24T16:08:28Z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0x010100A2E108C3D88F8041A70819F41F618A47</vt:lpwstr>
  </property>
  <property fmtid="{D5CDD505-2E9C-101B-9397-08002B2CF9AE}" pid="3" name="Order">
    <vt:r8>47800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