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RV\UserFolders$\lmace\Documents\Assistant Director\Website\"/>
    </mc:Choice>
  </mc:AlternateContent>
  <xr:revisionPtr revIDLastSave="0" documentId="8_{1F8EC655-A0D8-47AE-8E69-590B58D289C5}" xr6:coauthVersionLast="47" xr6:coauthVersionMax="47" xr10:uidLastSave="{00000000-0000-0000-0000-000000000000}"/>
  <bookViews>
    <workbookView xWindow="-120" yWindow="-120" windowWidth="19440" windowHeight="11040" tabRatio="252" xr2:uid="{00000000-000D-0000-FFFF-FFFF00000000}"/>
  </bookViews>
  <sheets>
    <sheet name="Stats 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3" l="1"/>
  <c r="T22" i="3"/>
  <c r="AD22" i="3"/>
  <c r="AN22" i="3"/>
  <c r="AX22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P10" i="3" l="1"/>
  <c r="AQ10" i="3"/>
  <c r="AY10" i="3" s="1"/>
  <c r="AR10" i="3"/>
  <c r="AT10" i="3" s="1"/>
  <c r="AS10" i="3"/>
  <c r="AP11" i="3"/>
  <c r="AQ11" i="3"/>
  <c r="AU11" i="3" s="1"/>
  <c r="AR11" i="3"/>
  <c r="AT11" i="3" s="1"/>
  <c r="AS11" i="3"/>
  <c r="AJ10" i="3"/>
  <c r="AK10" i="3"/>
  <c r="AO10" i="3"/>
  <c r="AM10" i="3" s="1"/>
  <c r="AJ11" i="3"/>
  <c r="AK11" i="3"/>
  <c r="AO11" i="3"/>
  <c r="AL11" i="3" s="1"/>
  <c r="Z10" i="3"/>
  <c r="AA10" i="3"/>
  <c r="AB10" i="3"/>
  <c r="AE10" i="3"/>
  <c r="AD10" i="3" s="1"/>
  <c r="Z11" i="3"/>
  <c r="AA11" i="3"/>
  <c r="AE11" i="3"/>
  <c r="AD11" i="3" s="1"/>
  <c r="P10" i="3"/>
  <c r="Q10" i="3"/>
  <c r="U10" i="3"/>
  <c r="P11" i="3"/>
  <c r="Q11" i="3"/>
  <c r="U11" i="3"/>
  <c r="F10" i="3"/>
  <c r="G10" i="3"/>
  <c r="F11" i="3"/>
  <c r="G11" i="3"/>
  <c r="I10" i="3"/>
  <c r="H11" i="3"/>
  <c r="K10" i="3"/>
  <c r="K11" i="3"/>
  <c r="J11" i="3" s="1"/>
  <c r="J10" i="3" l="1"/>
  <c r="I11" i="3"/>
  <c r="S11" i="3"/>
  <c r="T11" i="3"/>
  <c r="AB11" i="3"/>
  <c r="AC10" i="3"/>
  <c r="AL10" i="3"/>
  <c r="AU10" i="3"/>
  <c r="AX10" i="3"/>
  <c r="H10" i="3"/>
  <c r="R10" i="3"/>
  <c r="T10" i="3"/>
  <c r="AC11" i="3"/>
  <c r="AV10" i="3"/>
  <c r="AW10" i="3"/>
  <c r="AY11" i="3"/>
  <c r="AM11" i="3"/>
  <c r="R11" i="3"/>
  <c r="S10" i="3"/>
  <c r="I6" i="3"/>
  <c r="H6" i="3"/>
  <c r="AV11" i="3" l="1"/>
  <c r="AX11" i="3"/>
  <c r="AW11" i="3"/>
  <c r="AI22" i="3"/>
  <c r="AH22" i="3"/>
  <c r="AG22" i="3"/>
  <c r="AF22" i="3"/>
  <c r="Y22" i="3"/>
  <c r="X22" i="3"/>
  <c r="W22" i="3"/>
  <c r="V22" i="3"/>
  <c r="O22" i="3"/>
  <c r="N22" i="3"/>
  <c r="M22" i="3"/>
  <c r="L22" i="3"/>
  <c r="E22" i="3"/>
  <c r="D22" i="3"/>
  <c r="C22" i="3"/>
  <c r="B22" i="3"/>
  <c r="AS20" i="3"/>
  <c r="AR20" i="3"/>
  <c r="AQ20" i="3"/>
  <c r="AP20" i="3"/>
  <c r="AO20" i="3"/>
  <c r="AK20" i="3"/>
  <c r="AJ20" i="3"/>
  <c r="AE20" i="3"/>
  <c r="AD20" i="3" s="1"/>
  <c r="AA20" i="3"/>
  <c r="Z20" i="3"/>
  <c r="U20" i="3"/>
  <c r="T20" i="3" s="1"/>
  <c r="Q20" i="3"/>
  <c r="P20" i="3"/>
  <c r="K20" i="3"/>
  <c r="J20" i="3" s="1"/>
  <c r="G20" i="3"/>
  <c r="F20" i="3"/>
  <c r="AS19" i="3"/>
  <c r="AR19" i="3"/>
  <c r="AQ19" i="3"/>
  <c r="AP19" i="3"/>
  <c r="AO19" i="3"/>
  <c r="AK19" i="3"/>
  <c r="AJ19" i="3"/>
  <c r="AE19" i="3"/>
  <c r="AD19" i="3" s="1"/>
  <c r="AA19" i="3"/>
  <c r="Z19" i="3"/>
  <c r="U19" i="3"/>
  <c r="T19" i="3" s="1"/>
  <c r="Q19" i="3"/>
  <c r="P19" i="3"/>
  <c r="K19" i="3"/>
  <c r="J19" i="3" s="1"/>
  <c r="G19" i="3"/>
  <c r="F19" i="3"/>
  <c r="AS18" i="3"/>
  <c r="AR18" i="3"/>
  <c r="AQ18" i="3"/>
  <c r="AP18" i="3"/>
  <c r="AO18" i="3"/>
  <c r="AK18" i="3"/>
  <c r="AJ18" i="3"/>
  <c r="AE18" i="3"/>
  <c r="AD18" i="3" s="1"/>
  <c r="AA18" i="3"/>
  <c r="Z18" i="3"/>
  <c r="U18" i="3"/>
  <c r="T18" i="3" s="1"/>
  <c r="Q18" i="3"/>
  <c r="P18" i="3"/>
  <c r="K18" i="3"/>
  <c r="J18" i="3" s="1"/>
  <c r="G18" i="3"/>
  <c r="F18" i="3"/>
  <c r="AS17" i="3"/>
  <c r="AR17" i="3"/>
  <c r="AQ17" i="3"/>
  <c r="AP17" i="3"/>
  <c r="AO17" i="3"/>
  <c r="AK17" i="3"/>
  <c r="AJ17" i="3"/>
  <c r="AE17" i="3"/>
  <c r="AD17" i="3" s="1"/>
  <c r="AA17" i="3"/>
  <c r="Z17" i="3"/>
  <c r="U17" i="3"/>
  <c r="T17" i="3" s="1"/>
  <c r="Q17" i="3"/>
  <c r="P17" i="3"/>
  <c r="K17" i="3"/>
  <c r="J17" i="3" s="1"/>
  <c r="G17" i="3"/>
  <c r="F17" i="3"/>
  <c r="AS16" i="3"/>
  <c r="AR16" i="3"/>
  <c r="AQ16" i="3"/>
  <c r="AP16" i="3"/>
  <c r="AO16" i="3"/>
  <c r="AK16" i="3"/>
  <c r="AJ16" i="3"/>
  <c r="AE16" i="3"/>
  <c r="AD16" i="3" s="1"/>
  <c r="AA16" i="3"/>
  <c r="Z16" i="3"/>
  <c r="U16" i="3"/>
  <c r="T16" i="3" s="1"/>
  <c r="Q16" i="3"/>
  <c r="P16" i="3"/>
  <c r="K16" i="3"/>
  <c r="J16" i="3" s="1"/>
  <c r="G16" i="3"/>
  <c r="F16" i="3"/>
  <c r="AS15" i="3"/>
  <c r="AR15" i="3"/>
  <c r="AQ15" i="3"/>
  <c r="AP15" i="3"/>
  <c r="AO15" i="3"/>
  <c r="AK15" i="3"/>
  <c r="AJ15" i="3"/>
  <c r="AE15" i="3"/>
  <c r="AD15" i="3" s="1"/>
  <c r="AA15" i="3"/>
  <c r="Z15" i="3"/>
  <c r="U15" i="3"/>
  <c r="T15" i="3" s="1"/>
  <c r="Q15" i="3"/>
  <c r="P15" i="3"/>
  <c r="K15" i="3"/>
  <c r="J15" i="3" s="1"/>
  <c r="G15" i="3"/>
  <c r="F15" i="3"/>
  <c r="AS14" i="3"/>
  <c r="AR14" i="3"/>
  <c r="AQ14" i="3"/>
  <c r="AP14" i="3"/>
  <c r="AO14" i="3"/>
  <c r="AK14" i="3"/>
  <c r="AJ14" i="3"/>
  <c r="AE14" i="3"/>
  <c r="AD14" i="3" s="1"/>
  <c r="AA14" i="3"/>
  <c r="Z14" i="3"/>
  <c r="U14" i="3"/>
  <c r="T14" i="3" s="1"/>
  <c r="Q14" i="3"/>
  <c r="P14" i="3"/>
  <c r="K14" i="3"/>
  <c r="J14" i="3" s="1"/>
  <c r="G14" i="3"/>
  <c r="AS13" i="3"/>
  <c r="AR13" i="3"/>
  <c r="AQ13" i="3"/>
  <c r="AP13" i="3"/>
  <c r="AO13" i="3"/>
  <c r="AK13" i="3"/>
  <c r="AJ13" i="3"/>
  <c r="AE13" i="3"/>
  <c r="AD13" i="3" s="1"/>
  <c r="AA13" i="3"/>
  <c r="Z13" i="3"/>
  <c r="U13" i="3"/>
  <c r="T13" i="3" s="1"/>
  <c r="Q13" i="3"/>
  <c r="P13" i="3"/>
  <c r="K13" i="3"/>
  <c r="J13" i="3" s="1"/>
  <c r="G13" i="3"/>
  <c r="F13" i="3"/>
  <c r="AS12" i="3"/>
  <c r="AR12" i="3"/>
  <c r="AQ12" i="3"/>
  <c r="AP12" i="3"/>
  <c r="AO12" i="3"/>
  <c r="AK12" i="3"/>
  <c r="AJ12" i="3"/>
  <c r="AE12" i="3"/>
  <c r="AD12" i="3" s="1"/>
  <c r="AA12" i="3"/>
  <c r="Z12" i="3"/>
  <c r="U12" i="3"/>
  <c r="T12" i="3" s="1"/>
  <c r="Q12" i="3"/>
  <c r="P12" i="3"/>
  <c r="K12" i="3"/>
  <c r="J12" i="3" s="1"/>
  <c r="G12" i="3"/>
  <c r="F12" i="3"/>
  <c r="AS9" i="3"/>
  <c r="AR9" i="3"/>
  <c r="AQ9" i="3"/>
  <c r="AP9" i="3"/>
  <c r="AO9" i="3"/>
  <c r="AK9" i="3"/>
  <c r="AJ9" i="3"/>
  <c r="AE9" i="3"/>
  <c r="AD9" i="3" s="1"/>
  <c r="AA9" i="3"/>
  <c r="Z9" i="3"/>
  <c r="U9" i="3"/>
  <c r="T9" i="3" s="1"/>
  <c r="Q9" i="3"/>
  <c r="P9" i="3"/>
  <c r="K9" i="3"/>
  <c r="J9" i="3" s="1"/>
  <c r="G9" i="3"/>
  <c r="F9" i="3"/>
  <c r="AS8" i="3"/>
  <c r="AR8" i="3"/>
  <c r="AQ8" i="3"/>
  <c r="AP8" i="3"/>
  <c r="AO8" i="3"/>
  <c r="AK8" i="3"/>
  <c r="AJ8" i="3"/>
  <c r="AE8" i="3"/>
  <c r="AD8" i="3" s="1"/>
  <c r="AA8" i="3"/>
  <c r="Z8" i="3"/>
  <c r="U8" i="3"/>
  <c r="T8" i="3" s="1"/>
  <c r="Q8" i="3"/>
  <c r="P8" i="3"/>
  <c r="K8" i="3"/>
  <c r="J8" i="3" s="1"/>
  <c r="G8" i="3"/>
  <c r="F8" i="3"/>
  <c r="AS7" i="3"/>
  <c r="AR7" i="3"/>
  <c r="AQ7" i="3"/>
  <c r="AP7" i="3"/>
  <c r="AO7" i="3"/>
  <c r="AK7" i="3"/>
  <c r="AJ7" i="3"/>
  <c r="AE7" i="3"/>
  <c r="AD7" i="3" s="1"/>
  <c r="AA7" i="3"/>
  <c r="Z7" i="3"/>
  <c r="U7" i="3"/>
  <c r="T7" i="3" s="1"/>
  <c r="Q7" i="3"/>
  <c r="P7" i="3"/>
  <c r="K7" i="3"/>
  <c r="G7" i="3"/>
  <c r="F7" i="3"/>
  <c r="J7" i="3" l="1"/>
  <c r="K22" i="3"/>
  <c r="AC15" i="3"/>
  <c r="AB15" i="3"/>
  <c r="AB7" i="3"/>
  <c r="AC7" i="3"/>
  <c r="AB14" i="3"/>
  <c r="AC14" i="3"/>
  <c r="AC17" i="3"/>
  <c r="AB17" i="3"/>
  <c r="AB18" i="3"/>
  <c r="AC18" i="3"/>
  <c r="AB19" i="3"/>
  <c r="AC19" i="3"/>
  <c r="AB20" i="3"/>
  <c r="AC20" i="3"/>
  <c r="AB8" i="3"/>
  <c r="AC8" i="3"/>
  <c r="AB9" i="3"/>
  <c r="AC9" i="3"/>
  <c r="AB12" i="3"/>
  <c r="AC12" i="3"/>
  <c r="AC13" i="3"/>
  <c r="AB13" i="3"/>
  <c r="AB16" i="3"/>
  <c r="AC16" i="3"/>
  <c r="H14" i="3"/>
  <c r="I14" i="3"/>
  <c r="H15" i="3"/>
  <c r="I15" i="3"/>
  <c r="H16" i="3"/>
  <c r="I16" i="3"/>
  <c r="H17" i="3"/>
  <c r="I17" i="3"/>
  <c r="H18" i="3"/>
  <c r="I18" i="3"/>
  <c r="I19" i="3"/>
  <c r="H19" i="3"/>
  <c r="H20" i="3"/>
  <c r="I20" i="3"/>
  <c r="I7" i="3"/>
  <c r="H7" i="3"/>
  <c r="H8" i="3"/>
  <c r="I8" i="3"/>
  <c r="H9" i="3"/>
  <c r="I9" i="3"/>
  <c r="H12" i="3"/>
  <c r="I12" i="3"/>
  <c r="I13" i="3"/>
  <c r="H13" i="3"/>
  <c r="AL20" i="3"/>
  <c r="AM20" i="3"/>
  <c r="AM7" i="3"/>
  <c r="AL7" i="3"/>
  <c r="AM9" i="3"/>
  <c r="AL9" i="3"/>
  <c r="AL12" i="3"/>
  <c r="AM12" i="3"/>
  <c r="AL13" i="3"/>
  <c r="AM13" i="3"/>
  <c r="AL14" i="3"/>
  <c r="AM14" i="3"/>
  <c r="AL15" i="3"/>
  <c r="AM15" i="3"/>
  <c r="AL16" i="3"/>
  <c r="AM16" i="3"/>
  <c r="AL17" i="3"/>
  <c r="AM17" i="3"/>
  <c r="AL18" i="3"/>
  <c r="AM18" i="3"/>
  <c r="AM19" i="3"/>
  <c r="AL19" i="3"/>
  <c r="AL8" i="3"/>
  <c r="AM8" i="3"/>
  <c r="S7" i="3"/>
  <c r="R7" i="3"/>
  <c r="R8" i="3"/>
  <c r="S8" i="3"/>
  <c r="R9" i="3"/>
  <c r="S9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Q22" i="3"/>
  <c r="AA22" i="3"/>
  <c r="AK22" i="3"/>
  <c r="AO22" i="3"/>
  <c r="AM22" i="3" s="1"/>
  <c r="F22" i="3"/>
  <c r="P22" i="3"/>
  <c r="Z22" i="3"/>
  <c r="AJ22" i="3"/>
  <c r="AU16" i="3"/>
  <c r="AU9" i="3"/>
  <c r="AY16" i="3"/>
  <c r="AU20" i="3"/>
  <c r="AY14" i="3"/>
  <c r="AU19" i="3"/>
  <c r="AT20" i="3"/>
  <c r="AY7" i="3"/>
  <c r="AY12" i="3"/>
  <c r="AY13" i="3"/>
  <c r="AY17" i="3"/>
  <c r="AY18" i="3"/>
  <c r="AR22" i="3"/>
  <c r="AU8" i="3"/>
  <c r="AU15" i="3"/>
  <c r="G22" i="3"/>
  <c r="AT9" i="3"/>
  <c r="AU12" i="3"/>
  <c r="AU17" i="3"/>
  <c r="AS22" i="3"/>
  <c r="AQ22" i="3"/>
  <c r="AP22" i="3"/>
  <c r="AU13" i="3"/>
  <c r="AU14" i="3"/>
  <c r="AY15" i="3"/>
  <c r="AU18" i="3"/>
  <c r="AY19" i="3"/>
  <c r="AU7" i="3"/>
  <c r="AY8" i="3"/>
  <c r="AY9" i="3"/>
  <c r="AT16" i="3"/>
  <c r="AY20" i="3"/>
  <c r="U22" i="3"/>
  <c r="AT12" i="3"/>
  <c r="AT17" i="3"/>
  <c r="AE22" i="3"/>
  <c r="AT8" i="3"/>
  <c r="AT15" i="3"/>
  <c r="AT19" i="3"/>
  <c r="AT7" i="3"/>
  <c r="AT13" i="3"/>
  <c r="AT14" i="3"/>
  <c r="AT18" i="3"/>
  <c r="AW12" i="3" l="1"/>
  <c r="AX12" i="3"/>
  <c r="AW20" i="3"/>
  <c r="AX20" i="3"/>
  <c r="AV18" i="3"/>
  <c r="AX18" i="3"/>
  <c r="AV9" i="3"/>
  <c r="AX9" i="3"/>
  <c r="AW13" i="3"/>
  <c r="AX13" i="3"/>
  <c r="AW8" i="3"/>
  <c r="AX8" i="3"/>
  <c r="AV15" i="3"/>
  <c r="AX15" i="3"/>
  <c r="AV14" i="3"/>
  <c r="AX14" i="3"/>
  <c r="AW7" i="3"/>
  <c r="AX7" i="3"/>
  <c r="AV19" i="3"/>
  <c r="AX19" i="3"/>
  <c r="AV17" i="3"/>
  <c r="AX17" i="3"/>
  <c r="AW16" i="3"/>
  <c r="AX16" i="3"/>
  <c r="AL22" i="3"/>
  <c r="AV7" i="3"/>
  <c r="AW18" i="3"/>
  <c r="AV13" i="3"/>
  <c r="AW9" i="3"/>
  <c r="AW19" i="3"/>
  <c r="AW14" i="3"/>
  <c r="AV12" i="3"/>
  <c r="AW15" i="3"/>
  <c r="AV20" i="3"/>
  <c r="AW17" i="3"/>
  <c r="AV16" i="3"/>
  <c r="AV8" i="3"/>
  <c r="AT22" i="3"/>
  <c r="AU22" i="3"/>
  <c r="AC22" i="3"/>
  <c r="AB22" i="3"/>
  <c r="AY22" i="3"/>
  <c r="R22" i="3"/>
  <c r="S22" i="3"/>
  <c r="I22" i="3"/>
  <c r="H22" i="3"/>
  <c r="AW22" i="3" l="1"/>
  <c r="AV22" i="3"/>
</calcChain>
</file>

<file path=xl/sharedStrings.xml><?xml version="1.0" encoding="utf-8"?>
<sst xmlns="http://schemas.openxmlformats.org/spreadsheetml/2006/main" count="166" uniqueCount="29">
  <si>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</si>
  <si>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</si>
  <si>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</si>
  <si>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</si>
  <si>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</si>
  <si>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</si>
  <si>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</si>
  <si>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</si>
  <si>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</si>
  <si>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</si>
  <si>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</si>
  <si>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</si>
  <si>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INDIANA UNIVERSITY AT BLO</t>
  </si>
  <si>
    <t>MARQUETTE UNIVERSITY</t>
  </si>
  <si>
    <t>MICHIGAN STATE UNIVERSITY</t>
  </si>
  <si>
    <t>PURDUE UNIVERSITY MAIN CA</t>
  </si>
  <si>
    <t>SAINT LOUIS UNIVERSITY MA</t>
  </si>
  <si>
    <t>UNIVERSITY OF IOWA</t>
  </si>
  <si>
    <t>UNIVERSITY OF MICHIGAN-AN</t>
  </si>
  <si>
    <t>UNIVERSITY OF MISSOURI-CO</t>
  </si>
  <si>
    <t>UNIVERSITY OF MISSOURI-SA</t>
  </si>
  <si>
    <t>UNIVERSITY OF NOTRE DAME</t>
  </si>
  <si>
    <t>UNIVERSITY OF WISCONSIN-M</t>
  </si>
  <si>
    <t>WESTERN MICHIGAN UNIVERSI</t>
  </si>
  <si>
    <t>Exam Sections Taken in 2021 (Selected Schools)</t>
  </si>
  <si>
    <t>WASHINGTON UNIVERSITY IN</t>
  </si>
  <si>
    <t>WEBSTER UNIVERSITY</t>
  </si>
  <si>
    <t>* AVG *</t>
  </si>
  <si>
    <t>* AVG * = Average score for both failed and passed sections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</si>
</sst>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1" fontId="0" fillId="0" borderId="0" xfId="0" applyNumberFormat="1"/>
    <xf numFmtId="0" fontId="2" fillId="2" borderId="1" xfId="1" applyFont="1" applyFill="1" applyBorder="1" applyAlignment="1">
      <alignment horizontal="center" wrapText="1"/>
    </xf>
    <xf numFmtId="0" fontId="1" fillId="2" borderId="1" xfId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 wrapText="1"/>
    </xf>
    <xf numFmtId="2" fontId="1" fillId="2" borderId="1" xfId="2" applyNumberFormat="1" applyFill="1" applyBorder="1" applyAlignment="1">
      <alignment horizontal="right" wrapText="1"/>
    </xf>
    <xf numFmtId="0" fontId="2" fillId="3" borderId="1" xfId="2" applyFont="1" applyFill="1" applyBorder="1" applyAlignment="1">
      <alignment horizontal="center" wrapText="1"/>
    </xf>
    <xf numFmtId="2" fontId="1" fillId="3" borderId="1" xfId="2" applyNumberFormat="1" applyFill="1" applyBorder="1" applyAlignment="1">
      <alignment horizontal="right" wrapText="1"/>
    </xf>
    <xf numFmtId="10" fontId="1" fillId="2" borderId="1" xfId="2" applyNumberFormat="1" applyFill="1" applyBorder="1" applyAlignment="1">
      <alignment horizontal="right" wrapText="1"/>
    </xf>
    <xf numFmtId="10" fontId="1" fillId="3" borderId="1" xfId="2" applyNumberFormat="1" applyFill="1" applyBorder="1" applyAlignment="1">
      <alignment horizontal="right" wrapText="1"/>
    </xf>
    <xf numFmtId="2" fontId="2" fillId="2" borderId="1" xfId="2" applyNumberFormat="1" applyFont="1" applyFill="1" applyBorder="1" applyAlignment="1">
      <alignment horizontal="right" wrapText="1"/>
    </xf>
    <xf numFmtId="2" fontId="2" fillId="3" borderId="1" xfId="2" applyNumberFormat="1" applyFont="1" applyFill="1" applyBorder="1" applyAlignment="1">
      <alignment horizontal="right" wrapText="1"/>
    </xf>
    <xf numFmtId="10" fontId="2" fillId="2" borderId="1" xfId="2" applyNumberFormat="1" applyFont="1" applyFill="1" applyBorder="1" applyAlignment="1">
      <alignment horizontal="right" wrapText="1"/>
    </xf>
    <xf numFmtId="10" fontId="2" fillId="3" borderId="1" xfId="2" applyNumberFormat="1" applyFont="1" applyFill="1" applyBorder="1" applyAlignment="1">
      <alignment horizontal="right" wrapText="1"/>
    </xf>
    <xf numFmtId="0" fontId="1" fillId="4" borderId="0" xfId="1" applyFill="1"/>
    <xf numFmtId="0" fontId="1" fillId="5" borderId="0" xfId="1" applyFill="1"/>
    <xf numFmtId="41" fontId="3" fillId="4" borderId="0" xfId="0" applyNumberFormat="1" applyFont="1" applyFill="1"/>
    <xf numFmtId="41" fontId="3" fillId="5" borderId="0" xfId="0" applyNumberFormat="1" applyFont="1" applyFill="1"/>
    <xf numFmtId="0" fontId="2" fillId="2" borderId="3" xfId="1" applyFont="1" applyFill="1" applyBorder="1" applyAlignment="1">
      <alignment horizontal="center" wrapText="1"/>
    </xf>
    <xf numFmtId="0" fontId="1" fillId="2" borderId="3" xfId="1" applyFill="1" applyBorder="1" applyAlignment="1">
      <alignment horizontal="right" wrapText="1"/>
    </xf>
    <xf numFmtId="1" fontId="1" fillId="7" borderId="5" xfId="2" applyNumberFormat="1" applyFill="1" applyBorder="1" applyAlignment="1">
      <alignment horizontal="right" wrapText="1"/>
    </xf>
    <xf numFmtId="0" fontId="1" fillId="5" borderId="6" xfId="1" applyFill="1" applyBorder="1"/>
    <xf numFmtId="41" fontId="3" fillId="5" borderId="6" xfId="0" applyNumberFormat="1" applyFont="1" applyFill="1" applyBorder="1"/>
    <xf numFmtId="41" fontId="3" fillId="6" borderId="7" xfId="0" applyNumberFormat="1" applyFont="1" applyFill="1" applyBorder="1"/>
    <xf numFmtId="0" fontId="6" fillId="9" borderId="10" xfId="1" applyFont="1" applyFill="1" applyBorder="1" applyAlignment="1">
      <alignment horizontal="right"/>
    </xf>
    <xf numFmtId="0" fontId="0" fillId="10" borderId="10" xfId="0" applyFill="1" applyBorder="1"/>
    <xf numFmtId="0" fontId="4" fillId="10" borderId="10" xfId="1" applyFont="1" applyFill="1" applyBorder="1" applyAlignment="1">
      <alignment horizontal="right"/>
    </xf>
    <xf numFmtId="0" fontId="2" fillId="2" borderId="13" xfId="1" applyFont="1" applyFill="1" applyBorder="1" applyAlignment="1">
      <alignment horizontal="center" wrapText="1"/>
    </xf>
    <xf numFmtId="0" fontId="1" fillId="2" borderId="13" xfId="1" applyFill="1" applyBorder="1" applyAlignment="1">
      <alignment horizontal="right" wrapText="1"/>
    </xf>
    <xf numFmtId="1" fontId="1" fillId="7" borderId="15" xfId="2" applyNumberFormat="1" applyFill="1" applyBorder="1" applyAlignment="1">
      <alignment horizontal="right" wrapText="1"/>
    </xf>
    <xf numFmtId="41" fontId="3" fillId="5" borderId="16" xfId="0" applyNumberFormat="1" applyFont="1" applyFill="1" applyBorder="1"/>
    <xf numFmtId="41" fontId="3" fillId="6" borderId="17" xfId="0" applyNumberFormat="1" applyFont="1" applyFill="1" applyBorder="1"/>
    <xf numFmtId="0" fontId="1" fillId="2" borderId="0" xfId="1" applyFill="1" applyAlignment="1">
      <alignment horizontal="right" wrapText="1"/>
    </xf>
    <xf numFmtId="0" fontId="1" fillId="2" borderId="6" xfId="1" applyFill="1" applyBorder="1" applyAlignment="1">
      <alignment horizontal="right" wrapText="1"/>
    </xf>
    <xf numFmtId="1" fontId="2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1" fontId="2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1" fontId="2" fillId="7" borderId="18" xfId="2" applyNumberFormat="1" applyFont="1" applyFill="1" applyBorder="1" applyAlignment="1">
      <alignment horizontal="center" vertical="center" wrapText="1"/>
    </xf>
    <xf numFmtId="0" fontId="1" fillId="11" borderId="13" xfId="1" applyFill="1" applyBorder="1" applyAlignment="1">
      <alignment horizontal="right" wrapText="1"/>
    </xf>
    <xf numFmtId="0" fontId="1" fillId="12" borderId="0" xfId="1" applyFill="1"/>
    <xf numFmtId="0" fontId="1" fillId="11" borderId="1" xfId="1" applyFill="1" applyBorder="1" applyAlignment="1">
      <alignment horizontal="right" wrapText="1"/>
    </xf>
    <xf numFmtId="2" fontId="1" fillId="11" borderId="1" xfId="2" applyNumberFormat="1" applyFill="1" applyBorder="1" applyAlignment="1">
      <alignment horizontal="right" wrapText="1"/>
    </xf>
    <xf numFmtId="2" fontId="1" fillId="13" borderId="1" xfId="2" applyNumberFormat="1" applyFill="1" applyBorder="1" applyAlignment="1">
      <alignment horizontal="right" wrapText="1"/>
    </xf>
    <xf numFmtId="10" fontId="1" fillId="11" borderId="1" xfId="2" applyNumberFormat="1" applyFill="1" applyBorder="1" applyAlignment="1">
      <alignment horizontal="right" wrapText="1"/>
    </xf>
    <xf numFmtId="10" fontId="1" fillId="13" borderId="1" xfId="2" applyNumberFormat="1" applyFill="1" applyBorder="1" applyAlignment="1">
      <alignment horizontal="right" wrapText="1"/>
    </xf>
    <xf numFmtId="1" fontId="1" fillId="14" borderId="14" xfId="2" applyNumberFormat="1" applyFill="1" applyBorder="1" applyAlignment="1">
      <alignment horizontal="right" wrapText="1"/>
    </xf>
    <xf numFmtId="0" fontId="1" fillId="11" borderId="8" xfId="1" applyFill="1" applyBorder="1" applyAlignment="1">
      <alignment horizontal="right" wrapText="1"/>
    </xf>
    <xf numFmtId="0" fontId="1" fillId="11" borderId="3" xfId="1" applyFill="1" applyBorder="1" applyAlignment="1">
      <alignment horizontal="right" wrapText="1"/>
    </xf>
    <xf numFmtId="1" fontId="1" fillId="14" borderId="4" xfId="2" applyNumberFormat="1" applyFill="1" applyBorder="1" applyAlignment="1">
      <alignment horizontal="right" wrapText="1"/>
    </xf>
    <xf numFmtId="0" fontId="5" fillId="8" borderId="11" xfId="1" applyFont="1" applyFill="1" applyBorder="1" applyAlignment="1">
      <alignment horizontal="left"/>
    </xf>
    <xf numFmtId="0" fontId="5" fillId="8" borderId="9" xfId="1" applyFont="1" applyFill="1" applyBorder="1" applyAlignment="1">
      <alignment horizontal="left"/>
    </xf>
    <xf numFmtId="0" fontId="2" fillId="16" borderId="18" xfId="2" applyFont="1" applyFill="1" applyBorder="1" applyAlignment="1">
      <alignment horizontal="center" wrapText="1"/>
    </xf>
    <xf numFmtId="10" fontId="1" fillId="13" borderId="37" xfId="2" applyNumberFormat="1" applyFill="1" applyBorder="1" applyAlignment="1">
      <alignment horizontal="right" wrapText="1"/>
    </xf>
    <xf numFmtId="2" fontId="1" fillId="3" borderId="19" xfId="2" applyNumberFormat="1" applyFill="1" applyBorder="1" applyAlignment="1">
      <alignment horizontal="right" wrapText="1"/>
    </xf>
    <xf numFmtId="0" fontId="2" fillId="16" borderId="19" xfId="2" applyFont="1" applyFill="1" applyBorder="1" applyAlignment="1">
      <alignment horizontal="center" wrapText="1"/>
    </xf>
    <xf numFmtId="0" fontId="2" fillId="16" borderId="8" xfId="2" applyFont="1" applyFill="1" applyBorder="1" applyAlignment="1">
      <alignment horizontal="center" wrapText="1"/>
    </xf>
    <xf numFmtId="0" fontId="2" fillId="16" borderId="20" xfId="2" applyFont="1" applyFill="1" applyBorder="1" applyAlignment="1">
      <alignment horizontal="center" wrapText="1"/>
    </xf>
    <xf numFmtId="0" fontId="2" fillId="17" borderId="21" xfId="1" applyFont="1" applyFill="1" applyBorder="1" applyAlignment="1">
      <alignment horizontal="center" wrapText="1"/>
    </xf>
    <xf numFmtId="0" fontId="0" fillId="18" borderId="22" xfId="0" applyFill="1" applyBorder="1" applyAlignment="1">
      <alignment horizontal="center" wrapText="1"/>
    </xf>
    <xf numFmtId="0" fontId="0" fillId="18" borderId="22" xfId="0" applyFill="1" applyBorder="1"/>
    <xf numFmtId="0" fontId="0" fillId="18" borderId="23" xfId="0" applyFill="1" applyBorder="1"/>
    <xf numFmtId="0" fontId="2" fillId="19" borderId="24" xfId="1" applyFont="1" applyFill="1" applyBorder="1" applyAlignment="1">
      <alignment horizontal="center" wrapText="1"/>
    </xf>
    <xf numFmtId="0" fontId="0" fillId="20" borderId="24" xfId="0" applyFill="1" applyBorder="1" applyAlignment="1">
      <alignment horizontal="center" wrapText="1"/>
    </xf>
    <xf numFmtId="0" fontId="0" fillId="20" borderId="24" xfId="0" applyFill="1" applyBorder="1"/>
    <xf numFmtId="0" fontId="2" fillId="17" borderId="25" xfId="1" applyFont="1" applyFill="1" applyBorder="1" applyAlignment="1">
      <alignment horizontal="center" wrapText="1"/>
    </xf>
    <xf numFmtId="0" fontId="0" fillId="18" borderId="24" xfId="0" applyFill="1" applyBorder="1" applyAlignment="1">
      <alignment horizontal="center" wrapText="1"/>
    </xf>
    <xf numFmtId="0" fontId="0" fillId="18" borderId="24" xfId="0" applyFill="1" applyBorder="1"/>
    <xf numFmtId="0" fontId="0" fillId="18" borderId="26" xfId="0" applyFill="1" applyBorder="1"/>
    <xf numFmtId="0" fontId="2" fillId="19" borderId="25" xfId="1" applyFont="1" applyFill="1" applyBorder="1" applyAlignment="1">
      <alignment horizontal="center" wrapText="1"/>
    </xf>
    <xf numFmtId="0" fontId="2" fillId="19" borderId="26" xfId="1" applyFont="1" applyFill="1" applyBorder="1" applyAlignment="1">
      <alignment horizontal="center" wrapText="1"/>
    </xf>
    <xf numFmtId="0" fontId="2" fillId="21" borderId="25" xfId="1" applyFont="1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24" xfId="0" applyFill="1" applyBorder="1"/>
    <xf numFmtId="0" fontId="0" fillId="22" borderId="26" xfId="0" applyFill="1" applyBorder="1"/>
    <xf numFmtId="0" fontId="2" fillId="16" borderId="27" xfId="1" applyFont="1" applyFill="1" applyBorder="1" applyAlignment="1">
      <alignment horizontal="center" wrapText="1"/>
    </xf>
    <xf numFmtId="0" fontId="2" fillId="16" borderId="20" xfId="1" applyFont="1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 wrapText="1"/>
    </xf>
    <xf numFmtId="0" fontId="3" fillId="15" borderId="8" xfId="0" applyFont="1" applyFill="1" applyBorder="1" applyAlignment="1">
      <alignment horizontal="center" wrapText="1"/>
    </xf>
    <xf numFmtId="0" fontId="0" fillId="15" borderId="20" xfId="0" applyFill="1" applyBorder="1" applyAlignment="1">
      <alignment horizontal="center" wrapText="1"/>
    </xf>
    <xf numFmtId="1" fontId="2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2" fillId="16" borderId="29" xfId="1" applyFont="1" applyFill="1" applyBorder="1" applyAlignment="1">
      <alignment horizontal="center" wrapText="1"/>
    </xf>
    <xf numFmtId="0" fontId="0" fillId="23" borderId="10" xfId="0" applyFill="1" applyBorder="1"/>
    <xf numFmtId="0" fontId="0" fillId="23" borderId="28" xfId="0" applyFill="1" applyBorder="1"/>
    <xf numFmtId="0" fontId="7" fillId="23" borderId="36" xfId="1" applyFont="1" applyFill="1" applyBorder="1" applyAlignment="1">
      <alignment horizontal="center" vertical="center"/>
    </xf>
    <xf numFmtId="0" fontId="7" fillId="23" borderId="10" xfId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2" fillId="17" borderId="30" xfId="1" applyFont="1" applyFill="1" applyBorder="1" applyAlignment="1">
      <alignment horizontal="center" wrapText="1"/>
    </xf>
    <xf numFmtId="0" fontId="0" fillId="18" borderId="31" xfId="0" applyFill="1" applyBorder="1" applyAlignment="1">
      <alignment horizontal="center" wrapText="1"/>
    </xf>
    <xf numFmtId="0" fontId="0" fillId="18" borderId="31" xfId="0" applyFill="1" applyBorder="1"/>
    <xf numFmtId="0" fontId="0" fillId="18" borderId="32" xfId="0" applyFill="1" applyBorder="1"/>
    <xf numFmtId="0" fontId="2" fillId="19" borderId="33" xfId="1" applyFont="1" applyFill="1" applyBorder="1" applyAlignment="1">
      <alignment horizontal="center" wrapText="1"/>
    </xf>
    <xf numFmtId="0" fontId="0" fillId="20" borderId="33" xfId="0" applyFill="1" applyBorder="1" applyAlignment="1">
      <alignment horizontal="center" wrapText="1"/>
    </xf>
    <xf numFmtId="0" fontId="0" fillId="20" borderId="33" xfId="0" applyFill="1" applyBorder="1"/>
    <xf numFmtId="0" fontId="2" fillId="17" borderId="34" xfId="1" applyFont="1" applyFill="1" applyBorder="1" applyAlignment="1">
      <alignment horizontal="center" wrapText="1"/>
    </xf>
    <xf numFmtId="0" fontId="0" fillId="18" borderId="33" xfId="0" applyFill="1" applyBorder="1" applyAlignment="1">
      <alignment horizontal="center" wrapText="1"/>
    </xf>
    <xf numFmtId="0" fontId="0" fillId="18" borderId="33" xfId="0" applyFill="1" applyBorder="1"/>
    <xf numFmtId="0" fontId="0" fillId="18" borderId="35" xfId="0" applyFill="1" applyBorder="1"/>
    <xf numFmtId="1" fontId="2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center"/>
    </xf>
    <xf numFmtId="0" fontId="3" fillId="18" borderId="33" xfId="0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Normal_Sheet3" xfId="2" xr:uid="{00000000-0005-0000-0000-000002000000}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Y29"/>
  <sheetViews>
    <sheetView tabSelected="1" workbookViewId="0">
      <pane xSplit="1" topLeftCell="B1" activePane="topRight" state="frozen"/>
      <selection pane="topRight" activeCell="A29" sqref="A29"/>
    </sheetView>
  </sheetViews>
  <sheetFormatPr defaultRowHeight="12.75" x14ac:dyDescent="0.2"/>
  <cols>
    <col min="1" max="1" width="55.7109375" bestFit="1" customWidth="1"/>
    <col min="2" max="3" width="6.7109375" customWidth="1"/>
    <col min="4" max="5" width="7.7109375" hidden="1" customWidth="1"/>
    <col min="6" max="6" width="6.5703125" customWidth="1"/>
    <col min="7" max="7" width="7.5703125" customWidth="1"/>
    <col min="8" max="10" width="8.28515625" customWidth="1"/>
    <col min="11" max="11" width="6.7109375" style="1" customWidth="1"/>
    <col min="12" max="12" width="5.140625" customWidth="1"/>
    <col min="13" max="13" width="6.7109375" customWidth="1"/>
    <col min="14" max="14" width="7.7109375" hidden="1" customWidth="1"/>
    <col min="15" max="15" width="8.7109375" hidden="1" customWidth="1"/>
    <col min="16" max="16" width="5.5703125" customWidth="1"/>
    <col min="17" max="17" width="6.5703125" bestFit="1" customWidth="1"/>
    <col min="18" max="20" width="8.28515625" customWidth="1"/>
    <col min="21" max="21" width="6.7109375" style="1" customWidth="1"/>
    <col min="22" max="23" width="6.7109375" customWidth="1"/>
    <col min="24" max="25" width="7.7109375" hidden="1" customWidth="1"/>
    <col min="26" max="27" width="6.5703125" customWidth="1"/>
    <col min="28" max="30" width="8.28515625" customWidth="1"/>
    <col min="31" max="31" width="6.7109375" style="1" customWidth="1"/>
    <col min="32" max="32" width="6.7109375" bestFit="1" customWidth="1"/>
    <col min="33" max="33" width="6.85546875" customWidth="1"/>
    <col min="34" max="35" width="7.7109375" hidden="1" customWidth="1"/>
    <col min="36" max="37" width="5.5703125" bestFit="1" customWidth="1"/>
    <col min="38" max="39" width="8.28515625" bestFit="1" customWidth="1"/>
    <col min="40" max="40" width="8.28515625" customWidth="1"/>
    <col min="41" max="41" width="6.7109375" style="1" bestFit="1" customWidth="1"/>
    <col min="42" max="43" width="6.7109375" bestFit="1" customWidth="1"/>
    <col min="44" max="45" width="8.7109375" hidden="1" customWidth="1"/>
    <col min="46" max="46" width="5.5703125" bestFit="1" customWidth="1"/>
    <col min="47" max="47" width="8.5703125" bestFit="1" customWidth="1"/>
    <col min="48" max="49" width="8.28515625" bestFit="1" customWidth="1"/>
    <col min="50" max="50" width="8.28515625" customWidth="1"/>
    <col min="51" max="51" width="7.7109375" bestFit="1" customWidth="1"/>
    <col min="52" max="52" width="5" bestFit="1" customWidth="1"/>
  </cols>
  <sheetData>
    <row r="3" spans="1:51" ht="13.5" thickBot="1" x14ac:dyDescent="0.25"/>
    <row r="4" spans="1:51" x14ac:dyDescent="0.2">
      <c r="A4" s="87" t="s">
        <v>24</v>
      </c>
      <c r="B4" s="90" t="s">
        <v>0</v>
      </c>
      <c r="C4" s="91"/>
      <c r="D4" s="91"/>
      <c r="E4" s="91"/>
      <c r="F4" s="92" t="s">
        <v>6</v>
      </c>
      <c r="G4" s="92"/>
      <c r="H4" s="92"/>
      <c r="I4" s="92"/>
      <c r="J4" s="92"/>
      <c r="K4" s="93"/>
      <c r="L4" s="94" t="s">
        <v>3</v>
      </c>
      <c r="M4" s="95"/>
      <c r="N4" s="95"/>
      <c r="O4" s="95"/>
      <c r="P4" s="96"/>
      <c r="Q4" s="96"/>
      <c r="R4" s="96"/>
      <c r="S4" s="96"/>
      <c r="T4" s="96"/>
      <c r="U4" s="96"/>
      <c r="V4" s="97" t="s">
        <v>4</v>
      </c>
      <c r="W4" s="98"/>
      <c r="X4" s="98"/>
      <c r="Y4" s="98"/>
      <c r="Z4" s="99"/>
      <c r="AA4" s="99"/>
      <c r="AB4" s="99"/>
      <c r="AC4" s="99"/>
      <c r="AD4" s="99"/>
      <c r="AE4" s="100"/>
      <c r="AF4" s="94" t="s">
        <v>5</v>
      </c>
      <c r="AG4" s="95"/>
      <c r="AH4" s="95"/>
      <c r="AI4" s="95"/>
      <c r="AJ4" s="96"/>
      <c r="AK4" s="96"/>
      <c r="AL4" s="96"/>
      <c r="AM4" s="96"/>
      <c r="AN4" s="96"/>
      <c r="AO4" s="96"/>
      <c r="AP4" s="103" t="s">
        <v>11</v>
      </c>
      <c r="AQ4" s="104"/>
      <c r="AR4" s="104"/>
      <c r="AS4" s="104"/>
      <c r="AT4" s="104"/>
      <c r="AU4" s="104"/>
      <c r="AV4" s="104"/>
      <c r="AW4" s="104"/>
      <c r="AX4" s="104"/>
      <c r="AY4" s="105"/>
    </row>
    <row r="5" spans="1:51" ht="12.75" customHeight="1" x14ac:dyDescent="0.2">
      <c r="A5" s="88"/>
      <c r="B5" s="84" t="s">
        <v>8</v>
      </c>
      <c r="C5" s="81"/>
      <c r="D5" s="79" t="s">
        <v>7</v>
      </c>
      <c r="E5" s="80"/>
      <c r="F5" s="57" t="s">
        <v>6</v>
      </c>
      <c r="G5" s="58"/>
      <c r="H5" s="57" t="s">
        <v>10</v>
      </c>
      <c r="I5" s="59"/>
      <c r="J5" s="54"/>
      <c r="K5" s="101" t="s">
        <v>9</v>
      </c>
      <c r="L5" s="84" t="s">
        <v>8</v>
      </c>
      <c r="M5" s="81"/>
      <c r="N5" s="79" t="s">
        <v>7</v>
      </c>
      <c r="O5" s="80"/>
      <c r="P5" s="57" t="s">
        <v>6</v>
      </c>
      <c r="Q5" s="58"/>
      <c r="R5" s="57" t="s">
        <v>10</v>
      </c>
      <c r="S5" s="59"/>
      <c r="T5" s="54"/>
      <c r="U5" s="101" t="s">
        <v>9</v>
      </c>
      <c r="V5" s="77" t="s">
        <v>8</v>
      </c>
      <c r="W5" s="81"/>
      <c r="X5" s="79" t="s">
        <v>7</v>
      </c>
      <c r="Y5" s="80"/>
      <c r="Z5" s="57" t="s">
        <v>6</v>
      </c>
      <c r="AA5" s="58"/>
      <c r="AB5" s="57" t="s">
        <v>10</v>
      </c>
      <c r="AC5" s="59"/>
      <c r="AD5" s="54"/>
      <c r="AE5" s="82" t="s">
        <v>9</v>
      </c>
      <c r="AF5" s="84" t="s">
        <v>8</v>
      </c>
      <c r="AG5" s="81"/>
      <c r="AH5" s="79" t="s">
        <v>7</v>
      </c>
      <c r="AI5" s="80"/>
      <c r="AJ5" s="57" t="s">
        <v>6</v>
      </c>
      <c r="AK5" s="58"/>
      <c r="AL5" s="57" t="s">
        <v>10</v>
      </c>
      <c r="AM5" s="59"/>
      <c r="AN5" s="54"/>
      <c r="AO5" s="101" t="s">
        <v>9</v>
      </c>
      <c r="AP5" s="77" t="s">
        <v>8</v>
      </c>
      <c r="AQ5" s="81"/>
      <c r="AR5" s="79" t="s">
        <v>7</v>
      </c>
      <c r="AS5" s="80"/>
      <c r="AT5" s="57" t="s">
        <v>6</v>
      </c>
      <c r="AU5" s="58"/>
      <c r="AV5" s="57" t="s">
        <v>10</v>
      </c>
      <c r="AW5" s="59"/>
      <c r="AX5" s="54"/>
      <c r="AY5" s="82" t="s">
        <v>9</v>
      </c>
    </row>
    <row r="6" spans="1:51" ht="13.5" thickBot="1" x14ac:dyDescent="0.25">
      <c r="A6" s="89"/>
      <c r="B6" s="29" t="s">
        <v>1</v>
      </c>
      <c r="C6" s="4" t="s">
        <v>2</v>
      </c>
      <c r="D6" s="2" t="s">
        <v>1</v>
      </c>
      <c r="E6" s="4" t="s">
        <v>2</v>
      </c>
      <c r="F6" s="6" t="s">
        <v>1</v>
      </c>
      <c r="G6" s="8" t="s">
        <v>2</v>
      </c>
      <c r="H6" s="6" t="str">
        <f>IF(AND(B6&gt;0, K6&gt;0),B6/K6,"")</f>
        <v/>
      </c>
      <c r="I6" s="8" t="str">
        <f t="shared" ref="I6:I7" si="0">IF(AND(C6&gt;0, K6&gt;0),C6/K6,"")</f>
        <v/>
      </c>
      <c r="J6" s="39" t="s">
        <v>27</v>
      </c>
      <c r="K6" s="102"/>
      <c r="L6" s="29" t="s">
        <v>1</v>
      </c>
      <c r="M6" s="4" t="s">
        <v>2</v>
      </c>
      <c r="N6" s="2" t="s">
        <v>1</v>
      </c>
      <c r="O6" s="4" t="s">
        <v>2</v>
      </c>
      <c r="P6" s="6" t="s">
        <v>1</v>
      </c>
      <c r="Q6" s="8" t="s">
        <v>2</v>
      </c>
      <c r="R6" s="6" t="s">
        <v>1</v>
      </c>
      <c r="S6" s="8" t="s">
        <v>2</v>
      </c>
      <c r="T6" s="39" t="s">
        <v>27</v>
      </c>
      <c r="U6" s="102"/>
      <c r="V6" s="20" t="s">
        <v>1</v>
      </c>
      <c r="W6" s="4" t="s">
        <v>2</v>
      </c>
      <c r="X6" s="2" t="s">
        <v>1</v>
      </c>
      <c r="Y6" s="4" t="s">
        <v>2</v>
      </c>
      <c r="Z6" s="6" t="s">
        <v>1</v>
      </c>
      <c r="AA6" s="8" t="s">
        <v>2</v>
      </c>
      <c r="AB6" s="6" t="s">
        <v>1</v>
      </c>
      <c r="AC6" s="8" t="s">
        <v>2</v>
      </c>
      <c r="AD6" s="39" t="s">
        <v>27</v>
      </c>
      <c r="AE6" s="83"/>
      <c r="AF6" s="29" t="s">
        <v>1</v>
      </c>
      <c r="AG6" s="4" t="s">
        <v>2</v>
      </c>
      <c r="AH6" s="2" t="s">
        <v>1</v>
      </c>
      <c r="AI6" s="4" t="s">
        <v>2</v>
      </c>
      <c r="AJ6" s="6" t="s">
        <v>1</v>
      </c>
      <c r="AK6" s="8" t="s">
        <v>2</v>
      </c>
      <c r="AL6" s="6" t="s">
        <v>1</v>
      </c>
      <c r="AM6" s="8" t="s">
        <v>2</v>
      </c>
      <c r="AN6" s="39" t="s">
        <v>27</v>
      </c>
      <c r="AO6" s="102"/>
      <c r="AP6" s="20" t="s">
        <v>1</v>
      </c>
      <c r="AQ6" s="4" t="s">
        <v>2</v>
      </c>
      <c r="AR6" s="2" t="s">
        <v>1</v>
      </c>
      <c r="AS6" s="4" t="s">
        <v>2</v>
      </c>
      <c r="AT6" s="6" t="s">
        <v>1</v>
      </c>
      <c r="AU6" s="8" t="s">
        <v>2</v>
      </c>
      <c r="AV6" s="6" t="s">
        <v>1</v>
      </c>
      <c r="AW6" s="8" t="s">
        <v>2</v>
      </c>
      <c r="AX6" s="39" t="s">
        <v>27</v>
      </c>
      <c r="AY6" s="83"/>
    </row>
    <row r="7" spans="1:51" ht="13.5" thickBot="1" x14ac:dyDescent="0.25">
      <c r="A7" s="52" t="s">
        <v>12</v>
      </c>
      <c r="B7" s="30">
        <v>24</v>
      </c>
      <c r="C7" s="5">
        <v>77</v>
      </c>
      <c r="D7" s="3">
        <v>1580</v>
      </c>
      <c r="E7" s="5">
        <v>6286</v>
      </c>
      <c r="F7" s="7">
        <f t="shared" ref="F7:G20" si="1">IF(B7&gt;0,D7/B7,"")</f>
        <v>65.833333333333329</v>
      </c>
      <c r="G7" s="9">
        <f t="shared" si="1"/>
        <v>81.63636363636364</v>
      </c>
      <c r="H7" s="10">
        <f>IF(AND(B7&gt;0, K7&gt;0),B7/K7,"")</f>
        <v>0.23762376237623761</v>
      </c>
      <c r="I7" s="11">
        <f t="shared" si="0"/>
        <v>0.76237623762376239</v>
      </c>
      <c r="J7" s="56">
        <f>IF(K7&lt;&gt;0,    ((D7+E7)/K7),"")</f>
        <v>77.881188118811878</v>
      </c>
      <c r="K7" s="31">
        <f>B7+C7</f>
        <v>101</v>
      </c>
      <c r="L7" s="30">
        <v>5</v>
      </c>
      <c r="M7" s="5">
        <v>69</v>
      </c>
      <c r="N7" s="3">
        <v>327</v>
      </c>
      <c r="O7" s="5">
        <v>6128</v>
      </c>
      <c r="P7" s="7">
        <f t="shared" ref="P7:Q20" si="2">IF(L7&gt;0,N7/L7,"")</f>
        <v>65.400000000000006</v>
      </c>
      <c r="Q7" s="9">
        <f t="shared" si="2"/>
        <v>88.811594202898547</v>
      </c>
      <c r="R7" s="10">
        <f>IF(AND(L7&gt;0, U7&gt;0),L7/U7,"")</f>
        <v>6.7567567567567571E-2</v>
      </c>
      <c r="S7" s="11">
        <f t="shared" ref="S7" si="3">IF(AND(M7&gt;0, U7&gt;0),M7/U7,"")</f>
        <v>0.93243243243243246</v>
      </c>
      <c r="T7" s="56">
        <f>IF(U7&lt;&gt;0,    ((N7+O7)/U7),"")</f>
        <v>87.229729729729726</v>
      </c>
      <c r="U7" s="31">
        <f t="shared" ref="U7:U20" si="4">L7+M7</f>
        <v>74</v>
      </c>
      <c r="V7" s="21">
        <v>25</v>
      </c>
      <c r="W7" s="5">
        <v>78</v>
      </c>
      <c r="X7" s="3">
        <v>1492</v>
      </c>
      <c r="Y7" s="5">
        <v>6574</v>
      </c>
      <c r="Z7" s="7">
        <f t="shared" ref="Z7:AA20" si="5">IF(V7&gt;0,X7/V7,"")</f>
        <v>59.68</v>
      </c>
      <c r="AA7" s="9">
        <f t="shared" si="5"/>
        <v>84.282051282051285</v>
      </c>
      <c r="AB7" s="10">
        <f>IF(AND(V7&gt;0, AE7&gt;0),V7/AE7,"")</f>
        <v>0.24271844660194175</v>
      </c>
      <c r="AC7" s="11">
        <f t="shared" ref="AC7" si="6">IF(AND(W7&gt;0, AE7&gt;0),W7/AE7,"")</f>
        <v>0.75728155339805825</v>
      </c>
      <c r="AD7" s="56">
        <f>IF(AE7&lt;&gt;0,    ((X7+Y7)/AE7),"")</f>
        <v>78.310679611650485</v>
      </c>
      <c r="AE7" s="22">
        <f>V7+W7</f>
        <v>103</v>
      </c>
      <c r="AF7" s="30">
        <v>28</v>
      </c>
      <c r="AG7" s="5">
        <v>65</v>
      </c>
      <c r="AH7" s="3">
        <v>1841</v>
      </c>
      <c r="AI7" s="5">
        <v>5384</v>
      </c>
      <c r="AJ7" s="7">
        <f t="shared" ref="AJ7:AK20" si="7">IF(AF7&gt;0,AH7/AF7,"")</f>
        <v>65.75</v>
      </c>
      <c r="AK7" s="9">
        <f t="shared" si="7"/>
        <v>82.830769230769235</v>
      </c>
      <c r="AL7" s="10">
        <f t="shared" ref="AL7:AL20" si="8">IF(AND(AF7&gt;0, AO7&gt;0),AF7/AO7,"")</f>
        <v>0.30107526881720431</v>
      </c>
      <c r="AM7" s="11">
        <f t="shared" ref="AM7:AM20" si="9">IF(AND(AG7&gt;0, AO7&gt;0),AG7/AO7,"")</f>
        <v>0.69892473118279574</v>
      </c>
      <c r="AN7" s="56">
        <f>IF(AO7&lt;&gt;0,    ((AH7+AI7)/AO7),"")</f>
        <v>77.688172043010752</v>
      </c>
      <c r="AO7" s="31">
        <f t="shared" ref="AO7:AO20" si="10">AF7+AG7</f>
        <v>93</v>
      </c>
      <c r="AP7" s="21">
        <f t="shared" ref="AP7:AP20" si="11">B7+L7+V7+AF7</f>
        <v>82</v>
      </c>
      <c r="AQ7" s="5">
        <f t="shared" ref="AQ7:AQ20" si="12">C7+M7+W7+AG7</f>
        <v>289</v>
      </c>
      <c r="AR7" s="3">
        <f t="shared" ref="AR7:AR20" si="13">D7+N7+AH7+X7</f>
        <v>5240</v>
      </c>
      <c r="AS7" s="5">
        <f t="shared" ref="AS7:AS20" si="14">E7+O7+AI7+Y7</f>
        <v>24372</v>
      </c>
      <c r="AT7" s="7">
        <f>IF(AP7&gt;0,AR7/AP7,"")</f>
        <v>63.902439024390247</v>
      </c>
      <c r="AU7" s="9">
        <f>IF(AQ7&gt;0,AS7/AQ7,"")</f>
        <v>84.332179930795846</v>
      </c>
      <c r="AV7" s="10">
        <f>IF(AND(AP7&gt;0, AY7&gt;0),AP7/AY7,"")</f>
        <v>0.22102425876010781</v>
      </c>
      <c r="AW7" s="11">
        <f t="shared" ref="AW7" si="15">IF(AND(AQ7&gt;0, AY7&gt;0),AQ7/AY7,"")</f>
        <v>0.77897574123989222</v>
      </c>
      <c r="AX7" s="56">
        <f>IF(AY7&lt;&gt;0,    ((AR7+AS7)/AY7),"")</f>
        <v>79.816711590296492</v>
      </c>
      <c r="AY7" s="22">
        <f>AP7+AQ7</f>
        <v>371</v>
      </c>
    </row>
    <row r="8" spans="1:51" x14ac:dyDescent="0.2">
      <c r="A8" s="52" t="s">
        <v>13</v>
      </c>
      <c r="B8" s="30">
        <v>5</v>
      </c>
      <c r="C8" s="5">
        <v>4</v>
      </c>
      <c r="D8" s="3">
        <v>339</v>
      </c>
      <c r="E8" s="5">
        <v>329</v>
      </c>
      <c r="F8" s="7">
        <f t="shared" si="1"/>
        <v>67.8</v>
      </c>
      <c r="G8" s="9">
        <f t="shared" si="1"/>
        <v>82.25</v>
      </c>
      <c r="H8" s="10">
        <f t="shared" ref="H8:H20" si="16">IF(AND(B8&gt;0, K8&gt;0),B8/K8,"")</f>
        <v>0.55555555555555558</v>
      </c>
      <c r="I8" s="11">
        <f t="shared" ref="I8:I20" si="17">IF(AND(C8&gt;0, K8&gt;0),C8/K8,"")</f>
        <v>0.44444444444444442</v>
      </c>
      <c r="J8" s="56">
        <f t="shared" ref="J8:J20" si="18">IF(K8&lt;&gt;0,    ((D8+E8)/K8),"")</f>
        <v>74.222222222222229</v>
      </c>
      <c r="K8" s="31">
        <f>B8+C8</f>
        <v>9</v>
      </c>
      <c r="L8" s="30">
        <v>5</v>
      </c>
      <c r="M8" s="5">
        <v>11</v>
      </c>
      <c r="N8" s="3">
        <v>346</v>
      </c>
      <c r="O8" s="5">
        <v>947</v>
      </c>
      <c r="P8" s="7">
        <f t="shared" si="2"/>
        <v>69.2</v>
      </c>
      <c r="Q8" s="9">
        <f t="shared" si="2"/>
        <v>86.090909090909093</v>
      </c>
      <c r="R8" s="10">
        <f t="shared" ref="R8:R20" si="19">IF(AND(L8&gt;0, U8&gt;0),L8/U8,"")</f>
        <v>0.3125</v>
      </c>
      <c r="S8" s="11">
        <f t="shared" ref="S8:S20" si="20">IF(AND(M8&gt;0, U8&gt;0),M8/U8,"")</f>
        <v>0.6875</v>
      </c>
      <c r="T8" s="56">
        <f t="shared" ref="T8:T20" si="21">IF(U8&lt;&gt;0,    ((N8+O8)/U8),"")</f>
        <v>80.8125</v>
      </c>
      <c r="U8" s="31">
        <f t="shared" si="4"/>
        <v>16</v>
      </c>
      <c r="V8" s="21">
        <v>5</v>
      </c>
      <c r="W8" s="5">
        <v>8</v>
      </c>
      <c r="X8" s="3">
        <v>345</v>
      </c>
      <c r="Y8" s="5">
        <v>664</v>
      </c>
      <c r="Z8" s="7">
        <f t="shared" si="5"/>
        <v>69</v>
      </c>
      <c r="AA8" s="9">
        <f t="shared" si="5"/>
        <v>83</v>
      </c>
      <c r="AB8" s="10">
        <f t="shared" ref="AB8:AB20" si="22">IF(AND(V8&gt;0, AE8&gt;0),V8/AE8,"")</f>
        <v>0.38461538461538464</v>
      </c>
      <c r="AC8" s="11">
        <f t="shared" ref="AC8:AC20" si="23">IF(AND(W8&gt;0, AE8&gt;0),W8/AE8,"")</f>
        <v>0.61538461538461542</v>
      </c>
      <c r="AD8" s="56">
        <f t="shared" ref="AD8:AD20" si="24">IF(AE8&lt;&gt;0,    ((X8+Y8)/AE8),"")</f>
        <v>77.615384615384613</v>
      </c>
      <c r="AE8" s="22">
        <f>V8+W8</f>
        <v>13</v>
      </c>
      <c r="AF8" s="30">
        <v>2</v>
      </c>
      <c r="AG8" s="5">
        <v>7</v>
      </c>
      <c r="AH8" s="3">
        <v>118</v>
      </c>
      <c r="AI8" s="5">
        <v>587</v>
      </c>
      <c r="AJ8" s="7">
        <f t="shared" si="7"/>
        <v>59</v>
      </c>
      <c r="AK8" s="9">
        <f t="shared" si="7"/>
        <v>83.857142857142861</v>
      </c>
      <c r="AL8" s="10">
        <f t="shared" si="8"/>
        <v>0.22222222222222221</v>
      </c>
      <c r="AM8" s="11">
        <f t="shared" si="9"/>
        <v>0.77777777777777779</v>
      </c>
      <c r="AN8" s="56">
        <f t="shared" ref="AN8:AN20" si="25">IF(AO8&lt;&gt;0,    ((AH8+AI8)/AO8),"")</f>
        <v>78.333333333333329</v>
      </c>
      <c r="AO8" s="31">
        <f t="shared" si="10"/>
        <v>9</v>
      </c>
      <c r="AP8" s="21">
        <f t="shared" si="11"/>
        <v>17</v>
      </c>
      <c r="AQ8" s="5">
        <f t="shared" si="12"/>
        <v>30</v>
      </c>
      <c r="AR8" s="3">
        <f t="shared" si="13"/>
        <v>1148</v>
      </c>
      <c r="AS8" s="5">
        <f t="shared" si="14"/>
        <v>2527</v>
      </c>
      <c r="AT8" s="7">
        <f>IF(AP8&gt;0,AR8/AP8,"")</f>
        <v>67.529411764705884</v>
      </c>
      <c r="AU8" s="9">
        <f>IF(AQ8&gt;0,AS8/AQ8,"")</f>
        <v>84.233333333333334</v>
      </c>
      <c r="AV8" s="10">
        <f t="shared" ref="AV8:AV20" si="26">IF(AND(AP8&gt;0, AY8&gt;0),AP8/AY8,"")</f>
        <v>0.36170212765957449</v>
      </c>
      <c r="AW8" s="11">
        <f t="shared" ref="AW8:AW20" si="27">IF(AND(AQ8&gt;0, AY8&gt;0),AQ8/AY8,"")</f>
        <v>0.63829787234042556</v>
      </c>
      <c r="AX8" s="56">
        <f t="shared" ref="AX8:AX22" si="28">IF(AY8&lt;&gt;0,    ((AR8+AS8)/AY8),"")</f>
        <v>78.191489361702125</v>
      </c>
      <c r="AY8" s="22">
        <f>AP8+AQ8</f>
        <v>47</v>
      </c>
    </row>
    <row r="9" spans="1:51" x14ac:dyDescent="0.2">
      <c r="A9" s="53" t="s">
        <v>14</v>
      </c>
      <c r="B9" s="30">
        <v>7</v>
      </c>
      <c r="C9" s="5">
        <v>6</v>
      </c>
      <c r="D9" s="3">
        <v>476</v>
      </c>
      <c r="E9" s="5">
        <v>482</v>
      </c>
      <c r="F9" s="7">
        <f t="shared" si="1"/>
        <v>68</v>
      </c>
      <c r="G9" s="9">
        <f t="shared" si="1"/>
        <v>80.333333333333329</v>
      </c>
      <c r="H9" s="10">
        <f t="shared" si="16"/>
        <v>0.53846153846153844</v>
      </c>
      <c r="I9" s="11">
        <f t="shared" si="17"/>
        <v>0.46153846153846156</v>
      </c>
      <c r="J9" s="56">
        <f t="shared" si="18"/>
        <v>73.692307692307693</v>
      </c>
      <c r="K9" s="31">
        <f t="shared" ref="K9:K20" si="29">B9+C9</f>
        <v>13</v>
      </c>
      <c r="L9" s="30">
        <v>2</v>
      </c>
      <c r="M9" s="5">
        <v>6</v>
      </c>
      <c r="N9" s="3">
        <v>128</v>
      </c>
      <c r="O9" s="5">
        <v>507</v>
      </c>
      <c r="P9" s="7">
        <f t="shared" si="2"/>
        <v>64</v>
      </c>
      <c r="Q9" s="9">
        <f t="shared" si="2"/>
        <v>84.5</v>
      </c>
      <c r="R9" s="10">
        <f t="shared" si="19"/>
        <v>0.25</v>
      </c>
      <c r="S9" s="11">
        <f t="shared" si="20"/>
        <v>0.75</v>
      </c>
      <c r="T9" s="56">
        <f t="shared" si="21"/>
        <v>79.375</v>
      </c>
      <c r="U9" s="31">
        <f t="shared" si="4"/>
        <v>8</v>
      </c>
      <c r="V9" s="21">
        <v>3</v>
      </c>
      <c r="W9" s="5">
        <v>4</v>
      </c>
      <c r="X9" s="3">
        <v>149</v>
      </c>
      <c r="Y9" s="5">
        <v>316</v>
      </c>
      <c r="Z9" s="7">
        <f t="shared" si="5"/>
        <v>49.666666666666664</v>
      </c>
      <c r="AA9" s="9">
        <f t="shared" si="5"/>
        <v>79</v>
      </c>
      <c r="AB9" s="10">
        <f t="shared" si="22"/>
        <v>0.42857142857142855</v>
      </c>
      <c r="AC9" s="11">
        <f t="shared" si="23"/>
        <v>0.5714285714285714</v>
      </c>
      <c r="AD9" s="56">
        <f t="shared" si="24"/>
        <v>66.428571428571431</v>
      </c>
      <c r="AE9" s="22">
        <f t="shared" ref="AE9:AE20" si="30">V9+W9</f>
        <v>7</v>
      </c>
      <c r="AF9" s="30">
        <v>3</v>
      </c>
      <c r="AG9" s="5">
        <v>6</v>
      </c>
      <c r="AH9" s="3">
        <v>202</v>
      </c>
      <c r="AI9" s="5">
        <v>499</v>
      </c>
      <c r="AJ9" s="7">
        <f t="shared" si="7"/>
        <v>67.333333333333329</v>
      </c>
      <c r="AK9" s="9">
        <f t="shared" si="7"/>
        <v>83.166666666666671</v>
      </c>
      <c r="AL9" s="10">
        <f t="shared" si="8"/>
        <v>0.33333333333333331</v>
      </c>
      <c r="AM9" s="11">
        <f t="shared" si="9"/>
        <v>0.66666666666666663</v>
      </c>
      <c r="AN9" s="56">
        <f t="shared" si="25"/>
        <v>77.888888888888886</v>
      </c>
      <c r="AO9" s="31">
        <f t="shared" si="10"/>
        <v>9</v>
      </c>
      <c r="AP9" s="21">
        <f t="shared" si="11"/>
        <v>15</v>
      </c>
      <c r="AQ9" s="5">
        <f t="shared" si="12"/>
        <v>22</v>
      </c>
      <c r="AR9" s="3">
        <f t="shared" si="13"/>
        <v>955</v>
      </c>
      <c r="AS9" s="5">
        <f t="shared" si="14"/>
        <v>1804</v>
      </c>
      <c r="AT9" s="7">
        <f t="shared" ref="AT9:AU20" si="31">IF(AP9&gt;0,AR9/AP9,"")</f>
        <v>63.666666666666664</v>
      </c>
      <c r="AU9" s="9">
        <f t="shared" si="31"/>
        <v>82</v>
      </c>
      <c r="AV9" s="10">
        <f t="shared" si="26"/>
        <v>0.40540540540540543</v>
      </c>
      <c r="AW9" s="11">
        <f t="shared" si="27"/>
        <v>0.59459459459459463</v>
      </c>
      <c r="AX9" s="56">
        <f t="shared" si="28"/>
        <v>74.567567567567565</v>
      </c>
      <c r="AY9" s="22">
        <f t="shared" ref="AY9:AY20" si="32">AP9+AQ9</f>
        <v>37</v>
      </c>
    </row>
    <row r="10" spans="1:51" x14ac:dyDescent="0.2">
      <c r="A10" s="53" t="s">
        <v>15</v>
      </c>
      <c r="B10" s="30">
        <v>8</v>
      </c>
      <c r="C10" s="5">
        <v>8</v>
      </c>
      <c r="D10" s="3">
        <v>441</v>
      </c>
      <c r="E10" s="5">
        <v>633</v>
      </c>
      <c r="F10" s="7">
        <f t="shared" ref="F10:F11" si="33">IF(B10&gt;0,D10/B10,"")</f>
        <v>55.125</v>
      </c>
      <c r="G10" s="9">
        <f t="shared" ref="G10:G11" si="34">IF(C10&gt;0,E10/C10,"")</f>
        <v>79.125</v>
      </c>
      <c r="H10" s="10">
        <f t="shared" ref="H10:H11" si="35">IF(AND(B10&gt;0, K10&gt;0),B10/K10,"")</f>
        <v>0.5</v>
      </c>
      <c r="I10" s="11">
        <f t="shared" ref="I10:I11" si="36">IF(AND(C10&gt;0, K10&gt;0),C10/K10,"")</f>
        <v>0.5</v>
      </c>
      <c r="J10" s="56">
        <f t="shared" si="18"/>
        <v>67.125</v>
      </c>
      <c r="K10" s="31">
        <f t="shared" si="29"/>
        <v>16</v>
      </c>
      <c r="L10" s="30">
        <v>8</v>
      </c>
      <c r="M10" s="5">
        <v>10</v>
      </c>
      <c r="N10" s="3">
        <v>535</v>
      </c>
      <c r="O10" s="5">
        <v>835</v>
      </c>
      <c r="P10" s="7">
        <f t="shared" ref="P10:P11" si="37">IF(L10&gt;0,N10/L10,"")</f>
        <v>66.875</v>
      </c>
      <c r="Q10" s="9">
        <f t="shared" ref="Q10:Q11" si="38">IF(M10&gt;0,O10/M10,"")</f>
        <v>83.5</v>
      </c>
      <c r="R10" s="10">
        <f t="shared" ref="R10:R11" si="39">IF(AND(L10&gt;0, U10&gt;0),L10/U10,"")</f>
        <v>0.44444444444444442</v>
      </c>
      <c r="S10" s="11">
        <f t="shared" ref="S10:S11" si="40">IF(AND(M10&gt;0, U10&gt;0),M10/U10,"")</f>
        <v>0.55555555555555558</v>
      </c>
      <c r="T10" s="56">
        <f t="shared" si="21"/>
        <v>76.111111111111114</v>
      </c>
      <c r="U10" s="31">
        <f t="shared" ref="U10:U11" si="41">L10+M10</f>
        <v>18</v>
      </c>
      <c r="V10" s="21">
        <v>14</v>
      </c>
      <c r="W10" s="5">
        <v>5</v>
      </c>
      <c r="X10" s="3">
        <v>821</v>
      </c>
      <c r="Y10" s="5">
        <v>412</v>
      </c>
      <c r="Z10" s="7">
        <f t="shared" ref="Z10:Z11" si="42">IF(V10&gt;0,X10/V10,"")</f>
        <v>58.642857142857146</v>
      </c>
      <c r="AA10" s="9">
        <f t="shared" ref="AA10:AA11" si="43">IF(W10&gt;0,Y10/W10,"")</f>
        <v>82.4</v>
      </c>
      <c r="AB10" s="10">
        <f t="shared" ref="AB10:AB11" si="44">IF(AND(V10&gt;0, AE10&gt;0),V10/AE10,"")</f>
        <v>0.73684210526315785</v>
      </c>
      <c r="AC10" s="11">
        <f t="shared" ref="AC10:AC11" si="45">IF(AND(W10&gt;0, AE10&gt;0),W10/AE10,"")</f>
        <v>0.26315789473684209</v>
      </c>
      <c r="AD10" s="56">
        <f t="shared" si="24"/>
        <v>64.89473684210526</v>
      </c>
      <c r="AE10" s="22">
        <f t="shared" ref="AE10:AE11" si="46">V10+W10</f>
        <v>19</v>
      </c>
      <c r="AF10" s="30">
        <v>12</v>
      </c>
      <c r="AG10" s="5">
        <v>6</v>
      </c>
      <c r="AH10" s="3">
        <v>658</v>
      </c>
      <c r="AI10" s="5">
        <v>489</v>
      </c>
      <c r="AJ10" s="7">
        <f t="shared" ref="AJ10:AJ11" si="47">IF(AF10&gt;0,AH10/AF10,"")</f>
        <v>54.833333333333336</v>
      </c>
      <c r="AK10" s="9">
        <f t="shared" ref="AK10:AK11" si="48">IF(AG10&gt;0,AI10/AG10,"")</f>
        <v>81.5</v>
      </c>
      <c r="AL10" s="10">
        <f t="shared" si="8"/>
        <v>0.66666666666666663</v>
      </c>
      <c r="AM10" s="11">
        <f t="shared" si="9"/>
        <v>0.33333333333333331</v>
      </c>
      <c r="AN10" s="56">
        <f t="shared" si="25"/>
        <v>63.722222222222221</v>
      </c>
      <c r="AO10" s="31">
        <f t="shared" si="10"/>
        <v>18</v>
      </c>
      <c r="AP10" s="21">
        <f t="shared" si="11"/>
        <v>42</v>
      </c>
      <c r="AQ10" s="5">
        <f t="shared" si="12"/>
        <v>29</v>
      </c>
      <c r="AR10" s="3">
        <f t="shared" si="13"/>
        <v>2455</v>
      </c>
      <c r="AS10" s="5">
        <f t="shared" si="14"/>
        <v>2369</v>
      </c>
      <c r="AT10" s="7">
        <f t="shared" ref="AT10:AT11" si="49">IF(AP10&gt;0,AR10/AP10,"")</f>
        <v>58.452380952380949</v>
      </c>
      <c r="AU10" s="9">
        <f t="shared" ref="AU10:AU11" si="50">IF(AQ10&gt;0,AS10/AQ10,"")</f>
        <v>81.689655172413794</v>
      </c>
      <c r="AV10" s="10">
        <f t="shared" ref="AV10:AV11" si="51">IF(AND(AP10&gt;0, AY10&gt;0),AP10/AY10,"")</f>
        <v>0.59154929577464788</v>
      </c>
      <c r="AW10" s="11">
        <f t="shared" ref="AW10:AW11" si="52">IF(AND(AQ10&gt;0, AY10&gt;0),AQ10/AY10,"")</f>
        <v>0.40845070422535212</v>
      </c>
      <c r="AX10" s="56">
        <f t="shared" si="28"/>
        <v>67.943661971830991</v>
      </c>
      <c r="AY10" s="22">
        <f t="shared" ref="AY10:AY11" si="53">AP10+AQ10</f>
        <v>71</v>
      </c>
    </row>
    <row r="11" spans="1:51" x14ac:dyDescent="0.2">
      <c r="A11" s="53" t="s">
        <v>16</v>
      </c>
      <c r="B11" s="30"/>
      <c r="C11" s="5">
        <v>2</v>
      </c>
      <c r="D11" s="3"/>
      <c r="E11" s="5">
        <v>159</v>
      </c>
      <c r="F11" s="7" t="str">
        <f t="shared" si="33"/>
        <v/>
      </c>
      <c r="G11" s="9">
        <f t="shared" si="34"/>
        <v>79.5</v>
      </c>
      <c r="H11" s="10" t="str">
        <f t="shared" si="35"/>
        <v/>
      </c>
      <c r="I11" s="11">
        <f t="shared" si="36"/>
        <v>1</v>
      </c>
      <c r="J11" s="56">
        <f t="shared" si="18"/>
        <v>79.5</v>
      </c>
      <c r="K11" s="31">
        <f t="shared" si="29"/>
        <v>2</v>
      </c>
      <c r="L11" s="30"/>
      <c r="M11" s="5">
        <v>2</v>
      </c>
      <c r="N11" s="3"/>
      <c r="O11" s="5">
        <v>176</v>
      </c>
      <c r="P11" s="7" t="str">
        <f t="shared" si="37"/>
        <v/>
      </c>
      <c r="Q11" s="9">
        <f t="shared" si="38"/>
        <v>88</v>
      </c>
      <c r="R11" s="10" t="str">
        <f t="shared" si="39"/>
        <v/>
      </c>
      <c r="S11" s="11">
        <f t="shared" si="40"/>
        <v>1</v>
      </c>
      <c r="T11" s="56">
        <f t="shared" si="21"/>
        <v>88</v>
      </c>
      <c r="U11" s="31">
        <f t="shared" si="41"/>
        <v>2</v>
      </c>
      <c r="V11" s="21">
        <v>2</v>
      </c>
      <c r="W11" s="5">
        <v>2</v>
      </c>
      <c r="X11" s="3">
        <v>145</v>
      </c>
      <c r="Y11" s="5">
        <v>158</v>
      </c>
      <c r="Z11" s="7">
        <f t="shared" si="42"/>
        <v>72.5</v>
      </c>
      <c r="AA11" s="9">
        <f t="shared" si="43"/>
        <v>79</v>
      </c>
      <c r="AB11" s="10">
        <f t="shared" si="44"/>
        <v>0.5</v>
      </c>
      <c r="AC11" s="11">
        <f t="shared" si="45"/>
        <v>0.5</v>
      </c>
      <c r="AD11" s="56">
        <f t="shared" si="24"/>
        <v>75.75</v>
      </c>
      <c r="AE11" s="22">
        <f t="shared" si="46"/>
        <v>4</v>
      </c>
      <c r="AF11" s="30">
        <v>1</v>
      </c>
      <c r="AG11" s="5">
        <v>4</v>
      </c>
      <c r="AH11" s="3">
        <v>59</v>
      </c>
      <c r="AI11" s="5">
        <v>341</v>
      </c>
      <c r="AJ11" s="7">
        <f t="shared" si="47"/>
        <v>59</v>
      </c>
      <c r="AK11" s="9">
        <f t="shared" si="48"/>
        <v>85.25</v>
      </c>
      <c r="AL11" s="10">
        <f t="shared" si="8"/>
        <v>0.2</v>
      </c>
      <c r="AM11" s="11">
        <f t="shared" si="9"/>
        <v>0.8</v>
      </c>
      <c r="AN11" s="56">
        <f t="shared" si="25"/>
        <v>80</v>
      </c>
      <c r="AO11" s="31">
        <f t="shared" si="10"/>
        <v>5</v>
      </c>
      <c r="AP11" s="21">
        <f t="shared" si="11"/>
        <v>3</v>
      </c>
      <c r="AQ11" s="5">
        <f t="shared" si="12"/>
        <v>10</v>
      </c>
      <c r="AR11" s="3">
        <f t="shared" si="13"/>
        <v>204</v>
      </c>
      <c r="AS11" s="5">
        <f t="shared" si="14"/>
        <v>834</v>
      </c>
      <c r="AT11" s="7">
        <f t="shared" si="49"/>
        <v>68</v>
      </c>
      <c r="AU11" s="9">
        <f t="shared" si="50"/>
        <v>83.4</v>
      </c>
      <c r="AV11" s="10">
        <f t="shared" si="51"/>
        <v>0.23076923076923078</v>
      </c>
      <c r="AW11" s="11">
        <f t="shared" si="52"/>
        <v>0.76923076923076927</v>
      </c>
      <c r="AX11" s="56">
        <f t="shared" si="28"/>
        <v>79.84615384615384</v>
      </c>
      <c r="AY11" s="22">
        <f t="shared" si="53"/>
        <v>13</v>
      </c>
    </row>
    <row r="12" spans="1:51" x14ac:dyDescent="0.2">
      <c r="A12" s="53" t="s">
        <v>17</v>
      </c>
      <c r="B12" s="30">
        <v>11</v>
      </c>
      <c r="C12" s="5">
        <v>19</v>
      </c>
      <c r="D12" s="3">
        <v>704</v>
      </c>
      <c r="E12" s="5">
        <v>1529</v>
      </c>
      <c r="F12" s="7">
        <f t="shared" si="1"/>
        <v>64</v>
      </c>
      <c r="G12" s="9">
        <f t="shared" si="1"/>
        <v>80.473684210526315</v>
      </c>
      <c r="H12" s="10">
        <f t="shared" si="16"/>
        <v>0.36666666666666664</v>
      </c>
      <c r="I12" s="11">
        <f t="shared" si="17"/>
        <v>0.6333333333333333</v>
      </c>
      <c r="J12" s="56">
        <f t="shared" si="18"/>
        <v>74.433333333333337</v>
      </c>
      <c r="K12" s="31">
        <f t="shared" si="29"/>
        <v>30</v>
      </c>
      <c r="L12" s="30">
        <v>3</v>
      </c>
      <c r="M12" s="5">
        <v>13</v>
      </c>
      <c r="N12" s="3">
        <v>189</v>
      </c>
      <c r="O12" s="5">
        <v>1129</v>
      </c>
      <c r="P12" s="7">
        <f t="shared" si="2"/>
        <v>63</v>
      </c>
      <c r="Q12" s="9">
        <f t="shared" si="2"/>
        <v>86.84615384615384</v>
      </c>
      <c r="R12" s="10">
        <f t="shared" si="19"/>
        <v>0.1875</v>
      </c>
      <c r="S12" s="11">
        <f t="shared" si="20"/>
        <v>0.8125</v>
      </c>
      <c r="T12" s="56">
        <f t="shared" si="21"/>
        <v>82.375</v>
      </c>
      <c r="U12" s="31">
        <f t="shared" si="4"/>
        <v>16</v>
      </c>
      <c r="V12" s="21">
        <v>15</v>
      </c>
      <c r="W12" s="5">
        <v>20</v>
      </c>
      <c r="X12" s="3">
        <v>934</v>
      </c>
      <c r="Y12" s="5">
        <v>1648</v>
      </c>
      <c r="Z12" s="7">
        <f t="shared" si="5"/>
        <v>62.266666666666666</v>
      </c>
      <c r="AA12" s="9">
        <f t="shared" si="5"/>
        <v>82.4</v>
      </c>
      <c r="AB12" s="10">
        <f t="shared" si="22"/>
        <v>0.42857142857142855</v>
      </c>
      <c r="AC12" s="11">
        <f t="shared" si="23"/>
        <v>0.5714285714285714</v>
      </c>
      <c r="AD12" s="56">
        <f t="shared" si="24"/>
        <v>73.771428571428572</v>
      </c>
      <c r="AE12" s="22">
        <f t="shared" si="30"/>
        <v>35</v>
      </c>
      <c r="AF12" s="30">
        <v>6</v>
      </c>
      <c r="AG12" s="5">
        <v>17</v>
      </c>
      <c r="AH12" s="3">
        <v>379</v>
      </c>
      <c r="AI12" s="5">
        <v>1419</v>
      </c>
      <c r="AJ12" s="7">
        <f t="shared" si="7"/>
        <v>63.166666666666664</v>
      </c>
      <c r="AK12" s="9">
        <f t="shared" si="7"/>
        <v>83.470588235294116</v>
      </c>
      <c r="AL12" s="10">
        <f t="shared" si="8"/>
        <v>0.2608695652173913</v>
      </c>
      <c r="AM12" s="11">
        <f t="shared" si="9"/>
        <v>0.73913043478260865</v>
      </c>
      <c r="AN12" s="56">
        <f t="shared" si="25"/>
        <v>78.173913043478265</v>
      </c>
      <c r="AO12" s="31">
        <f t="shared" si="10"/>
        <v>23</v>
      </c>
      <c r="AP12" s="21">
        <f t="shared" si="11"/>
        <v>35</v>
      </c>
      <c r="AQ12" s="5">
        <f t="shared" si="12"/>
        <v>69</v>
      </c>
      <c r="AR12" s="3">
        <f t="shared" si="13"/>
        <v>2206</v>
      </c>
      <c r="AS12" s="5">
        <f t="shared" si="14"/>
        <v>5725</v>
      </c>
      <c r="AT12" s="7">
        <f t="shared" si="31"/>
        <v>63.028571428571432</v>
      </c>
      <c r="AU12" s="9">
        <f t="shared" si="31"/>
        <v>82.971014492753625</v>
      </c>
      <c r="AV12" s="10">
        <f t="shared" si="26"/>
        <v>0.33653846153846156</v>
      </c>
      <c r="AW12" s="11">
        <f t="shared" si="27"/>
        <v>0.66346153846153844</v>
      </c>
      <c r="AX12" s="56">
        <f t="shared" si="28"/>
        <v>76.259615384615387</v>
      </c>
      <c r="AY12" s="22">
        <f t="shared" si="32"/>
        <v>104</v>
      </c>
    </row>
    <row r="13" spans="1:51" x14ac:dyDescent="0.2">
      <c r="A13" s="53" t="s">
        <v>18</v>
      </c>
      <c r="B13" s="30"/>
      <c r="C13" s="5"/>
      <c r="D13" s="3"/>
      <c r="E13" s="5"/>
      <c r="F13" s="7" t="str">
        <f t="shared" si="1"/>
        <v/>
      </c>
      <c r="G13" s="9" t="str">
        <f t="shared" si="1"/>
        <v/>
      </c>
      <c r="H13" s="10" t="str">
        <f t="shared" si="16"/>
        <v/>
      </c>
      <c r="I13" s="11" t="str">
        <f t="shared" si="17"/>
        <v/>
      </c>
      <c r="J13" s="56" t="str">
        <f t="shared" si="18"/>
        <v/>
      </c>
      <c r="K13" s="31">
        <f t="shared" si="29"/>
        <v>0</v>
      </c>
      <c r="L13" s="30"/>
      <c r="M13" s="5">
        <v>1</v>
      </c>
      <c r="N13" s="3"/>
      <c r="O13" s="5">
        <v>88</v>
      </c>
      <c r="P13" s="7" t="str">
        <f t="shared" si="2"/>
        <v/>
      </c>
      <c r="Q13" s="9">
        <f t="shared" si="2"/>
        <v>88</v>
      </c>
      <c r="R13" s="10" t="str">
        <f t="shared" si="19"/>
        <v/>
      </c>
      <c r="S13" s="11">
        <f t="shared" si="20"/>
        <v>1</v>
      </c>
      <c r="T13" s="56">
        <f t="shared" si="21"/>
        <v>88</v>
      </c>
      <c r="U13" s="31">
        <f t="shared" si="4"/>
        <v>1</v>
      </c>
      <c r="V13" s="21"/>
      <c r="W13" s="16"/>
      <c r="X13" s="3"/>
      <c r="Y13" s="16"/>
      <c r="Z13" s="7" t="str">
        <f t="shared" si="5"/>
        <v/>
      </c>
      <c r="AA13" s="9" t="str">
        <f t="shared" si="5"/>
        <v/>
      </c>
      <c r="AB13" s="10" t="str">
        <f t="shared" si="22"/>
        <v/>
      </c>
      <c r="AC13" s="11" t="str">
        <f t="shared" si="23"/>
        <v/>
      </c>
      <c r="AD13" s="56" t="str">
        <f t="shared" si="24"/>
        <v/>
      </c>
      <c r="AE13" s="22">
        <f t="shared" si="30"/>
        <v>0</v>
      </c>
      <c r="AF13" s="30"/>
      <c r="AG13" s="5"/>
      <c r="AH13" s="3"/>
      <c r="AI13" s="5"/>
      <c r="AJ13" s="7" t="str">
        <f t="shared" si="7"/>
        <v/>
      </c>
      <c r="AK13" s="9" t="str">
        <f t="shared" si="7"/>
        <v/>
      </c>
      <c r="AL13" s="10" t="str">
        <f t="shared" si="8"/>
        <v/>
      </c>
      <c r="AM13" s="11" t="str">
        <f t="shared" si="9"/>
        <v/>
      </c>
      <c r="AN13" s="56" t="str">
        <f t="shared" si="25"/>
        <v/>
      </c>
      <c r="AO13" s="31">
        <f t="shared" si="10"/>
        <v>0</v>
      </c>
      <c r="AP13" s="21">
        <f t="shared" si="11"/>
        <v>0</v>
      </c>
      <c r="AQ13" s="5">
        <f t="shared" si="12"/>
        <v>1</v>
      </c>
      <c r="AR13" s="3">
        <f t="shared" si="13"/>
        <v>0</v>
      </c>
      <c r="AS13" s="5">
        <f t="shared" si="14"/>
        <v>88</v>
      </c>
      <c r="AT13" s="7" t="str">
        <f t="shared" si="31"/>
        <v/>
      </c>
      <c r="AU13" s="9">
        <f t="shared" si="31"/>
        <v>88</v>
      </c>
      <c r="AV13" s="10" t="str">
        <f t="shared" si="26"/>
        <v/>
      </c>
      <c r="AW13" s="11">
        <f t="shared" si="27"/>
        <v>1</v>
      </c>
      <c r="AX13" s="56">
        <f t="shared" si="28"/>
        <v>88</v>
      </c>
      <c r="AY13" s="22">
        <f t="shared" si="32"/>
        <v>1</v>
      </c>
    </row>
    <row r="14" spans="1:51" x14ac:dyDescent="0.2">
      <c r="A14" s="53" t="s">
        <v>19</v>
      </c>
      <c r="B14" s="30">
        <v>2</v>
      </c>
      <c r="C14" s="5">
        <v>7</v>
      </c>
      <c r="D14" s="3">
        <v>116</v>
      </c>
      <c r="E14" s="5">
        <v>588</v>
      </c>
      <c r="F14" s="7"/>
      <c r="G14" s="9">
        <f t="shared" si="1"/>
        <v>84</v>
      </c>
      <c r="H14" s="10">
        <f t="shared" si="16"/>
        <v>0.22222222222222221</v>
      </c>
      <c r="I14" s="11">
        <f t="shared" si="17"/>
        <v>0.77777777777777779</v>
      </c>
      <c r="J14" s="56">
        <f t="shared" si="18"/>
        <v>78.222222222222229</v>
      </c>
      <c r="K14" s="31">
        <f t="shared" si="29"/>
        <v>9</v>
      </c>
      <c r="L14" s="30"/>
      <c r="M14" s="5">
        <v>8</v>
      </c>
      <c r="N14" s="3"/>
      <c r="O14" s="5">
        <v>711</v>
      </c>
      <c r="P14" s="7" t="str">
        <f t="shared" si="2"/>
        <v/>
      </c>
      <c r="Q14" s="9">
        <f t="shared" si="2"/>
        <v>88.875</v>
      </c>
      <c r="R14" s="10" t="str">
        <f t="shared" si="19"/>
        <v/>
      </c>
      <c r="S14" s="11">
        <f t="shared" si="20"/>
        <v>1</v>
      </c>
      <c r="T14" s="56">
        <f t="shared" si="21"/>
        <v>88.875</v>
      </c>
      <c r="U14" s="31">
        <f t="shared" si="4"/>
        <v>8</v>
      </c>
      <c r="V14" s="35">
        <v>6</v>
      </c>
      <c r="W14" s="16">
        <v>8</v>
      </c>
      <c r="X14" s="34">
        <v>389</v>
      </c>
      <c r="Y14" s="16">
        <v>664</v>
      </c>
      <c r="Z14" s="7">
        <f t="shared" si="5"/>
        <v>64.833333333333329</v>
      </c>
      <c r="AA14" s="9">
        <f t="shared" si="5"/>
        <v>83</v>
      </c>
      <c r="AB14" s="10">
        <f t="shared" si="22"/>
        <v>0.42857142857142855</v>
      </c>
      <c r="AC14" s="11">
        <f t="shared" si="23"/>
        <v>0.5714285714285714</v>
      </c>
      <c r="AD14" s="56">
        <f t="shared" si="24"/>
        <v>75.214285714285708</v>
      </c>
      <c r="AE14" s="22">
        <f t="shared" si="30"/>
        <v>14</v>
      </c>
      <c r="AF14" s="30">
        <v>2</v>
      </c>
      <c r="AG14" s="5">
        <v>7</v>
      </c>
      <c r="AH14" s="3">
        <v>138</v>
      </c>
      <c r="AI14" s="5">
        <v>594</v>
      </c>
      <c r="AJ14" s="7">
        <f t="shared" si="7"/>
        <v>69</v>
      </c>
      <c r="AK14" s="9">
        <f t="shared" si="7"/>
        <v>84.857142857142861</v>
      </c>
      <c r="AL14" s="10">
        <f t="shared" si="8"/>
        <v>0.22222222222222221</v>
      </c>
      <c r="AM14" s="11">
        <f t="shared" si="9"/>
        <v>0.77777777777777779</v>
      </c>
      <c r="AN14" s="56">
        <f t="shared" si="25"/>
        <v>81.333333333333329</v>
      </c>
      <c r="AO14" s="31">
        <f t="shared" si="10"/>
        <v>9</v>
      </c>
      <c r="AP14" s="21">
        <f t="shared" si="11"/>
        <v>10</v>
      </c>
      <c r="AQ14" s="5">
        <f t="shared" si="12"/>
        <v>30</v>
      </c>
      <c r="AR14" s="3">
        <f t="shared" si="13"/>
        <v>643</v>
      </c>
      <c r="AS14" s="5">
        <f t="shared" si="14"/>
        <v>2557</v>
      </c>
      <c r="AT14" s="7">
        <f t="shared" si="31"/>
        <v>64.3</v>
      </c>
      <c r="AU14" s="9">
        <f t="shared" si="31"/>
        <v>85.233333333333334</v>
      </c>
      <c r="AV14" s="10">
        <f t="shared" si="26"/>
        <v>0.25</v>
      </c>
      <c r="AW14" s="11">
        <f t="shared" si="27"/>
        <v>0.75</v>
      </c>
      <c r="AX14" s="56">
        <f t="shared" si="28"/>
        <v>80</v>
      </c>
      <c r="AY14" s="22">
        <f t="shared" si="32"/>
        <v>40</v>
      </c>
    </row>
    <row r="15" spans="1:51" x14ac:dyDescent="0.2">
      <c r="A15" s="53" t="s">
        <v>20</v>
      </c>
      <c r="B15" s="30">
        <v>1</v>
      </c>
      <c r="C15" s="5">
        <v>2</v>
      </c>
      <c r="D15" s="3">
        <v>66</v>
      </c>
      <c r="E15" s="5">
        <v>153</v>
      </c>
      <c r="F15" s="7">
        <f t="shared" si="1"/>
        <v>66</v>
      </c>
      <c r="G15" s="9">
        <f t="shared" si="1"/>
        <v>76.5</v>
      </c>
      <c r="H15" s="10">
        <f t="shared" si="16"/>
        <v>0.33333333333333331</v>
      </c>
      <c r="I15" s="11">
        <f t="shared" si="17"/>
        <v>0.66666666666666663</v>
      </c>
      <c r="J15" s="56">
        <f t="shared" si="18"/>
        <v>73</v>
      </c>
      <c r="K15" s="31">
        <f t="shared" si="29"/>
        <v>3</v>
      </c>
      <c r="L15" s="30"/>
      <c r="M15" s="5"/>
      <c r="N15" s="3"/>
      <c r="O15" s="5"/>
      <c r="P15" s="7" t="str">
        <f t="shared" si="2"/>
        <v/>
      </c>
      <c r="Q15" s="9" t="str">
        <f t="shared" si="2"/>
        <v/>
      </c>
      <c r="R15" s="10" t="str">
        <f t="shared" si="19"/>
        <v/>
      </c>
      <c r="S15" s="11" t="str">
        <f t="shared" si="20"/>
        <v/>
      </c>
      <c r="T15" s="56" t="str">
        <f t="shared" si="21"/>
        <v/>
      </c>
      <c r="U15" s="31">
        <f t="shared" si="4"/>
        <v>0</v>
      </c>
      <c r="V15" s="23"/>
      <c r="W15" s="16">
        <v>2</v>
      </c>
      <c r="X15" s="17"/>
      <c r="Y15" s="16">
        <v>157</v>
      </c>
      <c r="Z15" s="7" t="str">
        <f t="shared" si="5"/>
        <v/>
      </c>
      <c r="AA15" s="9">
        <f t="shared" si="5"/>
        <v>78.5</v>
      </c>
      <c r="AB15" s="10" t="str">
        <f t="shared" si="22"/>
        <v/>
      </c>
      <c r="AC15" s="11">
        <f t="shared" si="23"/>
        <v>1</v>
      </c>
      <c r="AD15" s="56">
        <f t="shared" si="24"/>
        <v>78.5</v>
      </c>
      <c r="AE15" s="22">
        <f t="shared" si="30"/>
        <v>2</v>
      </c>
      <c r="AF15" s="30">
        <v>1</v>
      </c>
      <c r="AG15" s="5">
        <v>1</v>
      </c>
      <c r="AH15" s="3">
        <v>71</v>
      </c>
      <c r="AI15" s="5">
        <v>77</v>
      </c>
      <c r="AJ15" s="7">
        <f t="shared" si="7"/>
        <v>71</v>
      </c>
      <c r="AK15" s="9">
        <f t="shared" si="7"/>
        <v>77</v>
      </c>
      <c r="AL15" s="10">
        <f t="shared" si="8"/>
        <v>0.5</v>
      </c>
      <c r="AM15" s="11">
        <f t="shared" si="9"/>
        <v>0.5</v>
      </c>
      <c r="AN15" s="56">
        <f t="shared" si="25"/>
        <v>74</v>
      </c>
      <c r="AO15" s="31">
        <f t="shared" si="10"/>
        <v>2</v>
      </c>
      <c r="AP15" s="21">
        <f t="shared" si="11"/>
        <v>2</v>
      </c>
      <c r="AQ15" s="5">
        <f t="shared" si="12"/>
        <v>5</v>
      </c>
      <c r="AR15" s="3">
        <f t="shared" si="13"/>
        <v>137</v>
      </c>
      <c r="AS15" s="5">
        <f t="shared" si="14"/>
        <v>387</v>
      </c>
      <c r="AT15" s="7">
        <f t="shared" si="31"/>
        <v>68.5</v>
      </c>
      <c r="AU15" s="9">
        <f t="shared" si="31"/>
        <v>77.400000000000006</v>
      </c>
      <c r="AV15" s="10">
        <f t="shared" si="26"/>
        <v>0.2857142857142857</v>
      </c>
      <c r="AW15" s="11">
        <f t="shared" si="27"/>
        <v>0.7142857142857143</v>
      </c>
      <c r="AX15" s="56">
        <f t="shared" si="28"/>
        <v>74.857142857142861</v>
      </c>
      <c r="AY15" s="22">
        <f t="shared" si="32"/>
        <v>7</v>
      </c>
    </row>
    <row r="16" spans="1:51" x14ac:dyDescent="0.2">
      <c r="A16" s="53" t="s">
        <v>21</v>
      </c>
      <c r="B16" s="30">
        <v>15</v>
      </c>
      <c r="C16" s="5">
        <v>34</v>
      </c>
      <c r="D16" s="3">
        <v>979</v>
      </c>
      <c r="E16" s="5">
        <v>2765</v>
      </c>
      <c r="F16" s="7">
        <f t="shared" si="1"/>
        <v>65.266666666666666</v>
      </c>
      <c r="G16" s="9">
        <f t="shared" si="1"/>
        <v>81.32352941176471</v>
      </c>
      <c r="H16" s="10">
        <f t="shared" si="16"/>
        <v>0.30612244897959184</v>
      </c>
      <c r="I16" s="11">
        <f t="shared" si="17"/>
        <v>0.69387755102040816</v>
      </c>
      <c r="J16" s="56">
        <f t="shared" si="18"/>
        <v>76.408163265306129</v>
      </c>
      <c r="K16" s="31">
        <f t="shared" si="29"/>
        <v>49</v>
      </c>
      <c r="L16" s="30">
        <v>2</v>
      </c>
      <c r="M16" s="5">
        <v>31</v>
      </c>
      <c r="N16" s="3">
        <v>120</v>
      </c>
      <c r="O16" s="5">
        <v>2746</v>
      </c>
      <c r="P16" s="7">
        <f t="shared" si="2"/>
        <v>60</v>
      </c>
      <c r="Q16" s="9">
        <f t="shared" si="2"/>
        <v>88.58064516129032</v>
      </c>
      <c r="R16" s="10">
        <f t="shared" si="19"/>
        <v>6.0606060606060608E-2</v>
      </c>
      <c r="S16" s="11">
        <f t="shared" si="20"/>
        <v>0.93939393939393945</v>
      </c>
      <c r="T16" s="56">
        <f t="shared" si="21"/>
        <v>86.848484848484844</v>
      </c>
      <c r="U16" s="31">
        <f t="shared" si="4"/>
        <v>33</v>
      </c>
      <c r="V16" s="21">
        <v>25</v>
      </c>
      <c r="W16" s="5">
        <v>35</v>
      </c>
      <c r="X16" s="3">
        <v>1574</v>
      </c>
      <c r="Y16" s="5">
        <v>2896</v>
      </c>
      <c r="Z16" s="7">
        <f t="shared" si="5"/>
        <v>62.96</v>
      </c>
      <c r="AA16" s="9">
        <f t="shared" si="5"/>
        <v>82.742857142857147</v>
      </c>
      <c r="AB16" s="10">
        <f t="shared" si="22"/>
        <v>0.41666666666666669</v>
      </c>
      <c r="AC16" s="11">
        <f t="shared" si="23"/>
        <v>0.58333333333333337</v>
      </c>
      <c r="AD16" s="56">
        <f t="shared" si="24"/>
        <v>74.5</v>
      </c>
      <c r="AE16" s="22">
        <f t="shared" si="30"/>
        <v>60</v>
      </c>
      <c r="AF16" s="30">
        <v>11</v>
      </c>
      <c r="AG16" s="5">
        <v>34</v>
      </c>
      <c r="AH16" s="3">
        <v>665</v>
      </c>
      <c r="AI16" s="5">
        <v>2830</v>
      </c>
      <c r="AJ16" s="7">
        <f t="shared" si="7"/>
        <v>60.454545454545453</v>
      </c>
      <c r="AK16" s="9">
        <f t="shared" si="7"/>
        <v>83.235294117647058</v>
      </c>
      <c r="AL16" s="10">
        <f t="shared" si="8"/>
        <v>0.24444444444444444</v>
      </c>
      <c r="AM16" s="11">
        <f t="shared" si="9"/>
        <v>0.75555555555555554</v>
      </c>
      <c r="AN16" s="56">
        <f t="shared" si="25"/>
        <v>77.666666666666671</v>
      </c>
      <c r="AO16" s="31">
        <f t="shared" si="10"/>
        <v>45</v>
      </c>
      <c r="AP16" s="21">
        <f t="shared" si="11"/>
        <v>53</v>
      </c>
      <c r="AQ16" s="5">
        <f t="shared" si="12"/>
        <v>134</v>
      </c>
      <c r="AR16" s="3">
        <f t="shared" si="13"/>
        <v>3338</v>
      </c>
      <c r="AS16" s="5">
        <f t="shared" si="14"/>
        <v>11237</v>
      </c>
      <c r="AT16" s="7">
        <f t="shared" si="31"/>
        <v>62.981132075471699</v>
      </c>
      <c r="AU16" s="9">
        <f t="shared" si="31"/>
        <v>83.858208955223887</v>
      </c>
      <c r="AV16" s="10">
        <f t="shared" si="26"/>
        <v>0.28342245989304815</v>
      </c>
      <c r="AW16" s="11">
        <f t="shared" si="27"/>
        <v>0.71657754010695185</v>
      </c>
      <c r="AX16" s="56">
        <f t="shared" si="28"/>
        <v>77.941176470588232</v>
      </c>
      <c r="AY16" s="22">
        <f t="shared" si="32"/>
        <v>187</v>
      </c>
    </row>
    <row r="17" spans="1:51" x14ac:dyDescent="0.2">
      <c r="A17" s="53" t="s">
        <v>22</v>
      </c>
      <c r="B17" s="30">
        <v>8</v>
      </c>
      <c r="C17" s="5">
        <v>16</v>
      </c>
      <c r="D17" s="3">
        <v>470</v>
      </c>
      <c r="E17" s="5">
        <v>1313</v>
      </c>
      <c r="F17" s="7">
        <f t="shared" si="1"/>
        <v>58.75</v>
      </c>
      <c r="G17" s="9">
        <f t="shared" si="1"/>
        <v>82.0625</v>
      </c>
      <c r="H17" s="10">
        <f t="shared" si="16"/>
        <v>0.33333333333333331</v>
      </c>
      <c r="I17" s="11">
        <f t="shared" si="17"/>
        <v>0.66666666666666663</v>
      </c>
      <c r="J17" s="56">
        <f t="shared" si="18"/>
        <v>74.291666666666671</v>
      </c>
      <c r="K17" s="31">
        <f t="shared" si="29"/>
        <v>24</v>
      </c>
      <c r="L17" s="30"/>
      <c r="M17" s="5">
        <v>20</v>
      </c>
      <c r="N17" s="3"/>
      <c r="O17" s="5">
        <v>1769</v>
      </c>
      <c r="P17" s="7" t="str">
        <f t="shared" si="2"/>
        <v/>
      </c>
      <c r="Q17" s="9">
        <f t="shared" si="2"/>
        <v>88.45</v>
      </c>
      <c r="R17" s="10" t="str">
        <f t="shared" si="19"/>
        <v/>
      </c>
      <c r="S17" s="11">
        <f t="shared" si="20"/>
        <v>1</v>
      </c>
      <c r="T17" s="56">
        <f t="shared" si="21"/>
        <v>88.45</v>
      </c>
      <c r="U17" s="31">
        <f t="shared" si="4"/>
        <v>20</v>
      </c>
      <c r="V17" s="21">
        <v>6</v>
      </c>
      <c r="W17" s="5">
        <v>17</v>
      </c>
      <c r="X17" s="3">
        <v>398</v>
      </c>
      <c r="Y17" s="5">
        <v>1479</v>
      </c>
      <c r="Z17" s="7">
        <f t="shared" si="5"/>
        <v>66.333333333333329</v>
      </c>
      <c r="AA17" s="9">
        <f t="shared" si="5"/>
        <v>87</v>
      </c>
      <c r="AB17" s="10">
        <f t="shared" si="22"/>
        <v>0.2608695652173913</v>
      </c>
      <c r="AC17" s="11">
        <f t="shared" si="23"/>
        <v>0.73913043478260865</v>
      </c>
      <c r="AD17" s="56">
        <f t="shared" si="24"/>
        <v>81.608695652173907</v>
      </c>
      <c r="AE17" s="22">
        <f t="shared" si="30"/>
        <v>23</v>
      </c>
      <c r="AF17" s="30">
        <v>4</v>
      </c>
      <c r="AG17" s="5">
        <v>20</v>
      </c>
      <c r="AH17" s="3">
        <v>217</v>
      </c>
      <c r="AI17" s="5">
        <v>1692</v>
      </c>
      <c r="AJ17" s="7">
        <f t="shared" si="7"/>
        <v>54.25</v>
      </c>
      <c r="AK17" s="9">
        <f t="shared" si="7"/>
        <v>84.6</v>
      </c>
      <c r="AL17" s="10">
        <f t="shared" si="8"/>
        <v>0.16666666666666666</v>
      </c>
      <c r="AM17" s="11">
        <f t="shared" si="9"/>
        <v>0.83333333333333337</v>
      </c>
      <c r="AN17" s="56">
        <f t="shared" si="25"/>
        <v>79.541666666666671</v>
      </c>
      <c r="AO17" s="31">
        <f t="shared" si="10"/>
        <v>24</v>
      </c>
      <c r="AP17" s="21">
        <f t="shared" si="11"/>
        <v>18</v>
      </c>
      <c r="AQ17" s="5">
        <f t="shared" si="12"/>
        <v>73</v>
      </c>
      <c r="AR17" s="3">
        <f t="shared" si="13"/>
        <v>1085</v>
      </c>
      <c r="AS17" s="5">
        <f t="shared" si="14"/>
        <v>6253</v>
      </c>
      <c r="AT17" s="7">
        <f t="shared" si="31"/>
        <v>60.277777777777779</v>
      </c>
      <c r="AU17" s="9">
        <f t="shared" si="31"/>
        <v>85.657534246575338</v>
      </c>
      <c r="AV17" s="10">
        <f t="shared" si="26"/>
        <v>0.19780219780219779</v>
      </c>
      <c r="AW17" s="11">
        <f t="shared" si="27"/>
        <v>0.80219780219780223</v>
      </c>
      <c r="AX17" s="56">
        <f t="shared" si="28"/>
        <v>80.637362637362642</v>
      </c>
      <c r="AY17" s="22">
        <f t="shared" si="32"/>
        <v>91</v>
      </c>
    </row>
    <row r="18" spans="1:51" x14ac:dyDescent="0.2">
      <c r="A18" s="53" t="s">
        <v>25</v>
      </c>
      <c r="B18" s="30">
        <v>1</v>
      </c>
      <c r="C18" s="5">
        <v>3</v>
      </c>
      <c r="D18" s="3">
        <v>72</v>
      </c>
      <c r="E18" s="5">
        <v>260</v>
      </c>
      <c r="F18" s="7">
        <f t="shared" si="1"/>
        <v>72</v>
      </c>
      <c r="G18" s="9">
        <f t="shared" si="1"/>
        <v>86.666666666666671</v>
      </c>
      <c r="H18" s="10">
        <f t="shared" si="16"/>
        <v>0.25</v>
      </c>
      <c r="I18" s="11">
        <f t="shared" si="17"/>
        <v>0.75</v>
      </c>
      <c r="J18" s="56">
        <f t="shared" si="18"/>
        <v>83</v>
      </c>
      <c r="K18" s="31">
        <f t="shared" si="29"/>
        <v>4</v>
      </c>
      <c r="L18" s="30"/>
      <c r="M18" s="5">
        <v>2</v>
      </c>
      <c r="N18" s="3"/>
      <c r="O18" s="5">
        <v>176</v>
      </c>
      <c r="P18" s="7" t="str">
        <f t="shared" si="2"/>
        <v/>
      </c>
      <c r="Q18" s="9">
        <f t="shared" si="2"/>
        <v>88</v>
      </c>
      <c r="R18" s="10" t="str">
        <f t="shared" si="19"/>
        <v/>
      </c>
      <c r="S18" s="11">
        <f t="shared" si="20"/>
        <v>1</v>
      </c>
      <c r="T18" s="56">
        <f t="shared" si="21"/>
        <v>88</v>
      </c>
      <c r="U18" s="31">
        <f t="shared" si="4"/>
        <v>2</v>
      </c>
      <c r="V18" s="21"/>
      <c r="W18" s="5">
        <v>4</v>
      </c>
      <c r="X18" s="3"/>
      <c r="Y18" s="5">
        <v>340</v>
      </c>
      <c r="Z18" s="7" t="str">
        <f t="shared" si="5"/>
        <v/>
      </c>
      <c r="AA18" s="9">
        <f t="shared" si="5"/>
        <v>85</v>
      </c>
      <c r="AB18" s="10" t="str">
        <f t="shared" si="22"/>
        <v/>
      </c>
      <c r="AC18" s="11">
        <f t="shared" si="23"/>
        <v>1</v>
      </c>
      <c r="AD18" s="56">
        <f t="shared" si="24"/>
        <v>85</v>
      </c>
      <c r="AE18" s="22">
        <f t="shared" si="30"/>
        <v>4</v>
      </c>
      <c r="AF18" s="30"/>
      <c r="AG18" s="5">
        <v>3</v>
      </c>
      <c r="AH18" s="3"/>
      <c r="AI18" s="5">
        <v>263</v>
      </c>
      <c r="AJ18" s="7" t="str">
        <f t="shared" si="7"/>
        <v/>
      </c>
      <c r="AK18" s="9">
        <f t="shared" si="7"/>
        <v>87.666666666666671</v>
      </c>
      <c r="AL18" s="10" t="str">
        <f t="shared" si="8"/>
        <v/>
      </c>
      <c r="AM18" s="11">
        <f t="shared" si="9"/>
        <v>1</v>
      </c>
      <c r="AN18" s="56">
        <f t="shared" si="25"/>
        <v>87.666666666666671</v>
      </c>
      <c r="AO18" s="31">
        <f t="shared" si="10"/>
        <v>3</v>
      </c>
      <c r="AP18" s="21">
        <f t="shared" si="11"/>
        <v>1</v>
      </c>
      <c r="AQ18" s="5">
        <f t="shared" si="12"/>
        <v>12</v>
      </c>
      <c r="AR18" s="3">
        <f t="shared" si="13"/>
        <v>72</v>
      </c>
      <c r="AS18" s="5">
        <f t="shared" si="14"/>
        <v>1039</v>
      </c>
      <c r="AT18" s="7">
        <f t="shared" si="31"/>
        <v>72</v>
      </c>
      <c r="AU18" s="9">
        <f t="shared" si="31"/>
        <v>86.583333333333329</v>
      </c>
      <c r="AV18" s="10">
        <f t="shared" si="26"/>
        <v>7.6923076923076927E-2</v>
      </c>
      <c r="AW18" s="11">
        <f t="shared" si="27"/>
        <v>0.92307692307692313</v>
      </c>
      <c r="AX18" s="56">
        <f t="shared" si="28"/>
        <v>85.461538461538467</v>
      </c>
      <c r="AY18" s="22">
        <f t="shared" si="32"/>
        <v>13</v>
      </c>
    </row>
    <row r="19" spans="1:51" x14ac:dyDescent="0.2">
      <c r="A19" s="53" t="s">
        <v>26</v>
      </c>
      <c r="B19" s="30">
        <v>1</v>
      </c>
      <c r="C19" s="5"/>
      <c r="D19" s="3">
        <v>70</v>
      </c>
      <c r="E19" s="5"/>
      <c r="F19" s="7">
        <f t="shared" si="1"/>
        <v>70</v>
      </c>
      <c r="G19" s="9" t="str">
        <f t="shared" si="1"/>
        <v/>
      </c>
      <c r="H19" s="10">
        <f t="shared" si="16"/>
        <v>1</v>
      </c>
      <c r="I19" s="11" t="str">
        <f t="shared" si="17"/>
        <v/>
      </c>
      <c r="J19" s="56">
        <f t="shared" si="18"/>
        <v>70</v>
      </c>
      <c r="K19" s="31">
        <f t="shared" si="29"/>
        <v>1</v>
      </c>
      <c r="L19" s="30">
        <v>1</v>
      </c>
      <c r="M19" s="5"/>
      <c r="N19" s="3">
        <v>38</v>
      </c>
      <c r="O19" s="5"/>
      <c r="P19" s="7">
        <f t="shared" si="2"/>
        <v>38</v>
      </c>
      <c r="Q19" s="9" t="str">
        <f t="shared" si="2"/>
        <v/>
      </c>
      <c r="R19" s="10">
        <f t="shared" si="19"/>
        <v>1</v>
      </c>
      <c r="S19" s="11" t="str">
        <f t="shared" si="20"/>
        <v/>
      </c>
      <c r="T19" s="56">
        <f t="shared" si="21"/>
        <v>38</v>
      </c>
      <c r="U19" s="31">
        <f t="shared" si="4"/>
        <v>1</v>
      </c>
      <c r="V19" s="21">
        <v>2</v>
      </c>
      <c r="W19" s="5"/>
      <c r="X19" s="3">
        <v>111</v>
      </c>
      <c r="Y19" s="5"/>
      <c r="Z19" s="7">
        <f t="shared" si="5"/>
        <v>55.5</v>
      </c>
      <c r="AA19" s="9" t="str">
        <f t="shared" si="5"/>
        <v/>
      </c>
      <c r="AB19" s="10">
        <f t="shared" si="22"/>
        <v>1</v>
      </c>
      <c r="AC19" s="11" t="str">
        <f t="shared" si="23"/>
        <v/>
      </c>
      <c r="AD19" s="56">
        <f t="shared" si="24"/>
        <v>55.5</v>
      </c>
      <c r="AE19" s="22">
        <f t="shared" si="30"/>
        <v>2</v>
      </c>
      <c r="AF19" s="30">
        <v>1</v>
      </c>
      <c r="AG19" s="5"/>
      <c r="AH19" s="3">
        <v>45</v>
      </c>
      <c r="AI19" s="5"/>
      <c r="AJ19" s="7">
        <f t="shared" si="7"/>
        <v>45</v>
      </c>
      <c r="AK19" s="9" t="str">
        <f t="shared" si="7"/>
        <v/>
      </c>
      <c r="AL19" s="10">
        <f t="shared" si="8"/>
        <v>1</v>
      </c>
      <c r="AM19" s="11" t="str">
        <f t="shared" si="9"/>
        <v/>
      </c>
      <c r="AN19" s="56">
        <f t="shared" si="25"/>
        <v>45</v>
      </c>
      <c r="AO19" s="31">
        <f t="shared" si="10"/>
        <v>1</v>
      </c>
      <c r="AP19" s="21">
        <f t="shared" si="11"/>
        <v>5</v>
      </c>
      <c r="AQ19" s="5">
        <f t="shared" si="12"/>
        <v>0</v>
      </c>
      <c r="AR19" s="3">
        <f t="shared" si="13"/>
        <v>264</v>
      </c>
      <c r="AS19" s="5">
        <f t="shared" si="14"/>
        <v>0</v>
      </c>
      <c r="AT19" s="7">
        <f t="shared" si="31"/>
        <v>52.8</v>
      </c>
      <c r="AU19" s="9" t="str">
        <f t="shared" si="31"/>
        <v/>
      </c>
      <c r="AV19" s="10">
        <f t="shared" si="26"/>
        <v>1</v>
      </c>
      <c r="AW19" s="11" t="str">
        <f t="shared" si="27"/>
        <v/>
      </c>
      <c r="AX19" s="56">
        <f t="shared" si="28"/>
        <v>52.8</v>
      </c>
      <c r="AY19" s="22">
        <f t="shared" si="32"/>
        <v>5</v>
      </c>
    </row>
    <row r="20" spans="1:51" x14ac:dyDescent="0.2">
      <c r="A20" s="53" t="s">
        <v>23</v>
      </c>
      <c r="B20" s="30">
        <v>5</v>
      </c>
      <c r="C20" s="5">
        <v>4</v>
      </c>
      <c r="D20" s="3">
        <v>322</v>
      </c>
      <c r="E20" s="5">
        <v>313</v>
      </c>
      <c r="F20" s="7">
        <f t="shared" si="1"/>
        <v>64.400000000000006</v>
      </c>
      <c r="G20" s="9">
        <f t="shared" si="1"/>
        <v>78.25</v>
      </c>
      <c r="H20" s="10">
        <f t="shared" si="16"/>
        <v>0.55555555555555558</v>
      </c>
      <c r="I20" s="11">
        <f t="shared" si="17"/>
        <v>0.44444444444444442</v>
      </c>
      <c r="J20" s="56">
        <f t="shared" si="18"/>
        <v>70.555555555555557</v>
      </c>
      <c r="K20" s="31">
        <f t="shared" si="29"/>
        <v>9</v>
      </c>
      <c r="L20" s="30">
        <v>1</v>
      </c>
      <c r="M20" s="5">
        <v>1</v>
      </c>
      <c r="N20" s="3">
        <v>68</v>
      </c>
      <c r="O20" s="5">
        <v>86</v>
      </c>
      <c r="P20" s="7">
        <f t="shared" si="2"/>
        <v>68</v>
      </c>
      <c r="Q20" s="9">
        <f t="shared" si="2"/>
        <v>86</v>
      </c>
      <c r="R20" s="10">
        <f t="shared" si="19"/>
        <v>0.5</v>
      </c>
      <c r="S20" s="11">
        <f t="shared" si="20"/>
        <v>0.5</v>
      </c>
      <c r="T20" s="56">
        <f t="shared" si="21"/>
        <v>77</v>
      </c>
      <c r="U20" s="31">
        <f t="shared" si="4"/>
        <v>2</v>
      </c>
      <c r="V20" s="21">
        <v>2</v>
      </c>
      <c r="W20" s="16">
        <v>6</v>
      </c>
      <c r="X20" s="3">
        <v>111</v>
      </c>
      <c r="Y20" s="16">
        <v>480</v>
      </c>
      <c r="Z20" s="7">
        <f t="shared" si="5"/>
        <v>55.5</v>
      </c>
      <c r="AA20" s="9">
        <f t="shared" si="5"/>
        <v>80</v>
      </c>
      <c r="AB20" s="10">
        <f t="shared" si="22"/>
        <v>0.25</v>
      </c>
      <c r="AC20" s="11">
        <f t="shared" si="23"/>
        <v>0.75</v>
      </c>
      <c r="AD20" s="56">
        <f t="shared" si="24"/>
        <v>73.875</v>
      </c>
      <c r="AE20" s="22">
        <f t="shared" si="30"/>
        <v>8</v>
      </c>
      <c r="AF20" s="30">
        <v>1</v>
      </c>
      <c r="AG20" s="5">
        <v>1</v>
      </c>
      <c r="AH20" s="3">
        <v>50</v>
      </c>
      <c r="AI20" s="5">
        <v>80</v>
      </c>
      <c r="AJ20" s="7">
        <f t="shared" si="7"/>
        <v>50</v>
      </c>
      <c r="AK20" s="9">
        <f t="shared" si="7"/>
        <v>80</v>
      </c>
      <c r="AL20" s="10">
        <f t="shared" si="8"/>
        <v>0.5</v>
      </c>
      <c r="AM20" s="11">
        <f t="shared" si="9"/>
        <v>0.5</v>
      </c>
      <c r="AN20" s="56">
        <f t="shared" si="25"/>
        <v>65</v>
      </c>
      <c r="AO20" s="31">
        <f t="shared" si="10"/>
        <v>2</v>
      </c>
      <c r="AP20" s="21">
        <f t="shared" si="11"/>
        <v>9</v>
      </c>
      <c r="AQ20" s="5">
        <f t="shared" si="12"/>
        <v>12</v>
      </c>
      <c r="AR20" s="3">
        <f t="shared" si="13"/>
        <v>551</v>
      </c>
      <c r="AS20" s="5">
        <f t="shared" si="14"/>
        <v>959</v>
      </c>
      <c r="AT20" s="7">
        <f t="shared" si="31"/>
        <v>61.222222222222221</v>
      </c>
      <c r="AU20" s="9">
        <f t="shared" si="31"/>
        <v>79.916666666666671</v>
      </c>
      <c r="AV20" s="10">
        <f t="shared" si="26"/>
        <v>0.42857142857142855</v>
      </c>
      <c r="AW20" s="11">
        <f t="shared" si="27"/>
        <v>0.5714285714285714</v>
      </c>
      <c r="AX20" s="56">
        <f t="shared" si="28"/>
        <v>71.904761904761898</v>
      </c>
      <c r="AY20" s="22">
        <f t="shared" si="32"/>
        <v>21</v>
      </c>
    </row>
    <row r="21" spans="1:51" x14ac:dyDescent="0.2">
      <c r="A21" s="28"/>
      <c r="B21" s="41"/>
      <c r="C21" s="42"/>
      <c r="D21" s="43"/>
      <c r="E21" s="42"/>
      <c r="F21" s="44"/>
      <c r="G21" s="45"/>
      <c r="H21" s="46"/>
      <c r="I21" s="47"/>
      <c r="J21" s="55"/>
      <c r="K21" s="48"/>
      <c r="L21" s="41"/>
      <c r="M21" s="42"/>
      <c r="N21" s="43"/>
      <c r="O21" s="42"/>
      <c r="P21" s="44"/>
      <c r="Q21" s="45"/>
      <c r="R21" s="46"/>
      <c r="S21" s="47"/>
      <c r="T21" s="55"/>
      <c r="U21" s="48"/>
      <c r="V21" s="50"/>
      <c r="W21" s="42"/>
      <c r="X21" s="43"/>
      <c r="Y21" s="42"/>
      <c r="Z21" s="44"/>
      <c r="AA21" s="45"/>
      <c r="AB21" s="46"/>
      <c r="AC21" s="47"/>
      <c r="AD21" s="55"/>
      <c r="AE21" s="51"/>
      <c r="AF21" s="41"/>
      <c r="AG21" s="42"/>
      <c r="AH21" s="43"/>
      <c r="AI21" s="42"/>
      <c r="AJ21" s="44"/>
      <c r="AK21" s="45"/>
      <c r="AL21" s="46"/>
      <c r="AM21" s="47"/>
      <c r="AN21" s="55"/>
      <c r="AO21" s="48"/>
      <c r="AP21" s="49"/>
      <c r="AQ21" s="42"/>
      <c r="AR21" s="43"/>
      <c r="AS21" s="42"/>
      <c r="AT21" s="44"/>
      <c r="AU21" s="45"/>
      <c r="AV21" s="46"/>
      <c r="AW21" s="47"/>
      <c r="AX21" s="55"/>
      <c r="AY21" s="51"/>
    </row>
    <row r="22" spans="1:51" ht="15.75" x14ac:dyDescent="0.25">
      <c r="A22" s="26" t="s">
        <v>9</v>
      </c>
      <c r="B22" s="32">
        <f>SUM(B6:B20)</f>
        <v>88</v>
      </c>
      <c r="C22" s="18">
        <f>SUM(C6:C20)</f>
        <v>182</v>
      </c>
      <c r="D22" s="19">
        <f>SUM(D6:D20)</f>
        <v>5635</v>
      </c>
      <c r="E22" s="18">
        <f>SUM(E6:E20)</f>
        <v>14810</v>
      </c>
      <c r="F22" s="12">
        <f>IF(B22&gt;0,D22/B22,"")</f>
        <v>64.034090909090907</v>
      </c>
      <c r="G22" s="13">
        <f>IF(C22&gt;0,E22/C22,"")</f>
        <v>81.373626373626379</v>
      </c>
      <c r="H22" s="14">
        <f>IF(K22&gt;0,B22/K22,"")</f>
        <v>0.32592592592592595</v>
      </c>
      <c r="I22" s="15">
        <f>IF(K22&gt;0,C22/K22,0)</f>
        <v>0.67407407407407405</v>
      </c>
      <c r="J22" s="56">
        <f t="shared" ref="J22" si="54">IF(K22&lt;&gt;0,    ((D22+E22)/K22),"")</f>
        <v>75.722222222222229</v>
      </c>
      <c r="K22" s="33">
        <f>SUM(K7:K20)</f>
        <v>270</v>
      </c>
      <c r="L22" s="32">
        <f>SUM(L6:L20)</f>
        <v>27</v>
      </c>
      <c r="M22" s="18">
        <f>SUM(M6:M20)</f>
        <v>174</v>
      </c>
      <c r="N22" s="19">
        <f>SUM(N6:N20)</f>
        <v>1751</v>
      </c>
      <c r="O22" s="18">
        <f>SUM(O6:O20)</f>
        <v>15298</v>
      </c>
      <c r="P22" s="12">
        <f>IF(L22&gt;0,N22/L22,"")</f>
        <v>64.851851851851848</v>
      </c>
      <c r="Q22" s="13">
        <f>IF(M22&gt;0,O22/M22,"")</f>
        <v>87.919540229885058</v>
      </c>
      <c r="R22" s="14">
        <f>IF(U22&gt;0,L22/U22,"")</f>
        <v>0.13432835820895522</v>
      </c>
      <c r="S22" s="15">
        <f>IF(U22&gt;0,M22/U22,0)</f>
        <v>0.86567164179104472</v>
      </c>
      <c r="T22" s="56">
        <f t="shared" ref="T22" si="55">IF(U22&lt;&gt;0,    ((N22+O22)/U22),"")</f>
        <v>84.820895522388057</v>
      </c>
      <c r="U22" s="33">
        <f>SUM(U7:U20)</f>
        <v>201</v>
      </c>
      <c r="V22" s="24">
        <f>SUM(V6:V20)</f>
        <v>105</v>
      </c>
      <c r="W22" s="18">
        <f>SUM(W6:W20)</f>
        <v>189</v>
      </c>
      <c r="X22" s="19">
        <f>SUM(X6:X20)</f>
        <v>6469</v>
      </c>
      <c r="Y22" s="18">
        <f>SUM(Y6:Y20)</f>
        <v>15788</v>
      </c>
      <c r="Z22" s="12">
        <f>IF(V22&gt;0,X22/V22,"")</f>
        <v>61.609523809523807</v>
      </c>
      <c r="AA22" s="13">
        <f>IF(W22&gt;0,Y22/W22,"")</f>
        <v>83.534391534391531</v>
      </c>
      <c r="AB22" s="14">
        <f>IF(AE22&gt;0,V22/AE22,"")</f>
        <v>0.35714285714285715</v>
      </c>
      <c r="AC22" s="15">
        <f>IF(AE22&gt;0,W22/AE22,0)</f>
        <v>0.6428571428571429</v>
      </c>
      <c r="AD22" s="56">
        <f t="shared" ref="AD22" si="56">IF(AE22&lt;&gt;0,    ((X22+Y22)/AE22),"")</f>
        <v>75.704081632653057</v>
      </c>
      <c r="AE22" s="25">
        <f>SUM(AE6:AE20)</f>
        <v>294</v>
      </c>
      <c r="AF22" s="32">
        <f>SUM(AF6:AF20)</f>
        <v>72</v>
      </c>
      <c r="AG22" s="18">
        <f>SUM(AG6:AG20)</f>
        <v>171</v>
      </c>
      <c r="AH22" s="19">
        <f>SUM(AH6:AH20)</f>
        <v>4443</v>
      </c>
      <c r="AI22" s="18">
        <f>SUM(AI6:AI20)</f>
        <v>14255</v>
      </c>
      <c r="AJ22" s="12">
        <f>IF(AF22&gt;0,AH22/AF22,"")</f>
        <v>61.708333333333336</v>
      </c>
      <c r="AK22" s="13">
        <f>IF(AG22&gt;0,AI22/AG22,"")</f>
        <v>83.362573099415201</v>
      </c>
      <c r="AL22" s="14">
        <f>IF(AO22&gt;0,AF22/AO22,"")</f>
        <v>0.29629629629629628</v>
      </c>
      <c r="AM22" s="15">
        <f>IF(AO22&gt;0,AG22/AO22,0)</f>
        <v>0.70370370370370372</v>
      </c>
      <c r="AN22" s="56">
        <f t="shared" ref="AN22" si="57">IF(AO22&lt;&gt;0,    ((AH22+AI22)/AO22),"")</f>
        <v>76.946502057613174</v>
      </c>
      <c r="AO22" s="33">
        <f>SUM(AO6:AO20)</f>
        <v>243</v>
      </c>
      <c r="AP22" s="24">
        <f>SUM(AP6:AP20)</f>
        <v>292</v>
      </c>
      <c r="AQ22" s="18">
        <f>SUM(AQ6:AQ20)</f>
        <v>716</v>
      </c>
      <c r="AR22" s="19">
        <f>SUM(AR6:AR20)</f>
        <v>18298</v>
      </c>
      <c r="AS22" s="18">
        <f>SUM(AS6:AS20)</f>
        <v>60151</v>
      </c>
      <c r="AT22" s="12">
        <f>IF(AP22&gt;0,AR22/AP22,"")</f>
        <v>62.664383561643838</v>
      </c>
      <c r="AU22" s="13">
        <f>IF(AQ22&gt;0,AS22/AQ22,"")</f>
        <v>84.009776536312856</v>
      </c>
      <c r="AV22" s="14">
        <f>IF(AY22&gt;0,AP22/AY22,"")</f>
        <v>0.28968253968253971</v>
      </c>
      <c r="AW22" s="15">
        <f>IF(AY22&gt;0,AQ22/AY22,0)</f>
        <v>0.71031746031746035</v>
      </c>
      <c r="AX22" s="56">
        <f t="shared" si="28"/>
        <v>77.826388888888886</v>
      </c>
      <c r="AY22" s="25">
        <f>SUM(AY6:AY20)</f>
        <v>1008</v>
      </c>
    </row>
    <row r="23" spans="1:51" x14ac:dyDescent="0.2">
      <c r="A23" s="27"/>
      <c r="B23" s="41"/>
      <c r="C23" s="42"/>
      <c r="D23" s="43"/>
      <c r="E23" s="42"/>
      <c r="F23" s="44"/>
      <c r="G23" s="45"/>
      <c r="H23" s="46"/>
      <c r="I23" s="47"/>
      <c r="J23" s="55"/>
      <c r="K23" s="48"/>
      <c r="L23" s="41"/>
      <c r="M23" s="42"/>
      <c r="N23" s="43"/>
      <c r="O23" s="42"/>
      <c r="P23" s="44"/>
      <c r="Q23" s="45"/>
      <c r="R23" s="46"/>
      <c r="S23" s="47"/>
      <c r="T23" s="55"/>
      <c r="U23" s="48"/>
      <c r="V23" s="50"/>
      <c r="W23" s="42"/>
      <c r="X23" s="43"/>
      <c r="Y23" s="42"/>
      <c r="Z23" s="44"/>
      <c r="AA23" s="45"/>
      <c r="AB23" s="46"/>
      <c r="AC23" s="47"/>
      <c r="AD23" s="55"/>
      <c r="AE23" s="51"/>
      <c r="AF23" s="41"/>
      <c r="AG23" s="42"/>
      <c r="AH23" s="43"/>
      <c r="AI23" s="42"/>
      <c r="AJ23" s="44"/>
      <c r="AK23" s="45"/>
      <c r="AL23" s="46"/>
      <c r="AM23" s="47"/>
      <c r="AN23" s="55"/>
      <c r="AO23" s="48"/>
      <c r="AP23" s="50"/>
      <c r="AQ23" s="42"/>
      <c r="AR23" s="43"/>
      <c r="AS23" s="42"/>
      <c r="AT23" s="44"/>
      <c r="AU23" s="45"/>
      <c r="AV23" s="46"/>
      <c r="AW23" s="47"/>
      <c r="AX23" s="55"/>
      <c r="AY23" s="51"/>
    </row>
    <row r="24" spans="1:51" x14ac:dyDescent="0.2">
      <c r="A24" s="85"/>
      <c r="B24" s="29" t="s">
        <v>1</v>
      </c>
      <c r="C24" s="4" t="s">
        <v>2</v>
      </c>
      <c r="D24" s="2" t="s">
        <v>1</v>
      </c>
      <c r="E24" s="4" t="s">
        <v>2</v>
      </c>
      <c r="F24" s="6" t="s">
        <v>1</v>
      </c>
      <c r="G24" s="8" t="s">
        <v>2</v>
      </c>
      <c r="H24" s="6" t="s">
        <v>1</v>
      </c>
      <c r="I24" s="8" t="s">
        <v>2</v>
      </c>
      <c r="J24" s="39" t="s">
        <v>27</v>
      </c>
      <c r="K24" s="39"/>
      <c r="L24" s="29" t="s">
        <v>1</v>
      </c>
      <c r="M24" s="4" t="s">
        <v>2</v>
      </c>
      <c r="N24" s="2" t="s">
        <v>1</v>
      </c>
      <c r="O24" s="4" t="s">
        <v>2</v>
      </c>
      <c r="P24" s="6" t="s">
        <v>1</v>
      </c>
      <c r="Q24" s="8" t="s">
        <v>2</v>
      </c>
      <c r="R24" s="6" t="s">
        <v>1</v>
      </c>
      <c r="S24" s="8" t="s">
        <v>2</v>
      </c>
      <c r="T24" s="39" t="s">
        <v>27</v>
      </c>
      <c r="U24" s="39"/>
      <c r="V24" s="20" t="s">
        <v>1</v>
      </c>
      <c r="W24" s="4" t="s">
        <v>2</v>
      </c>
      <c r="X24" s="2" t="s">
        <v>1</v>
      </c>
      <c r="Y24" s="4" t="s">
        <v>2</v>
      </c>
      <c r="Z24" s="6" t="s">
        <v>1</v>
      </c>
      <c r="AA24" s="8" t="s">
        <v>2</v>
      </c>
      <c r="AB24" s="6" t="s">
        <v>1</v>
      </c>
      <c r="AC24" s="8" t="s">
        <v>2</v>
      </c>
      <c r="AD24" s="39" t="s">
        <v>27</v>
      </c>
      <c r="AE24" s="37"/>
      <c r="AF24" s="29" t="s">
        <v>1</v>
      </c>
      <c r="AG24" s="4" t="s">
        <v>2</v>
      </c>
      <c r="AH24" s="2" t="s">
        <v>1</v>
      </c>
      <c r="AI24" s="4" t="s">
        <v>2</v>
      </c>
      <c r="AJ24" s="6" t="s">
        <v>1</v>
      </c>
      <c r="AK24" s="8" t="s">
        <v>2</v>
      </c>
      <c r="AL24" s="6" t="s">
        <v>1</v>
      </c>
      <c r="AM24" s="8" t="s">
        <v>2</v>
      </c>
      <c r="AN24" s="39" t="s">
        <v>27</v>
      </c>
      <c r="AO24" s="39"/>
      <c r="AP24" s="20" t="s">
        <v>1</v>
      </c>
      <c r="AQ24" s="4" t="s">
        <v>2</v>
      </c>
      <c r="AR24" s="2" t="s">
        <v>1</v>
      </c>
      <c r="AS24" s="4" t="s">
        <v>2</v>
      </c>
      <c r="AT24" s="6" t="s">
        <v>1</v>
      </c>
      <c r="AU24" s="8" t="s">
        <v>2</v>
      </c>
      <c r="AV24" s="6" t="s">
        <v>1</v>
      </c>
      <c r="AW24" s="8" t="s">
        <v>2</v>
      </c>
      <c r="AX24" s="39" t="s">
        <v>27</v>
      </c>
      <c r="AY24" s="37"/>
    </row>
    <row r="25" spans="1:51" ht="12.75" customHeight="1" x14ac:dyDescent="0.2">
      <c r="A25" s="85"/>
      <c r="B25" s="84" t="s">
        <v>8</v>
      </c>
      <c r="C25" s="81"/>
      <c r="D25" s="79" t="s">
        <v>7</v>
      </c>
      <c r="E25" s="80"/>
      <c r="F25" s="57" t="s">
        <v>6</v>
      </c>
      <c r="G25" s="58"/>
      <c r="H25" s="57" t="s">
        <v>10</v>
      </c>
      <c r="I25" s="59"/>
      <c r="J25" s="54"/>
      <c r="K25" s="38" t="s">
        <v>9</v>
      </c>
      <c r="L25" s="78" t="s">
        <v>8</v>
      </c>
      <c r="M25" s="81"/>
      <c r="N25" s="79" t="s">
        <v>7</v>
      </c>
      <c r="O25" s="80"/>
      <c r="P25" s="57" t="s">
        <v>6</v>
      </c>
      <c r="Q25" s="58"/>
      <c r="R25" s="57" t="s">
        <v>10</v>
      </c>
      <c r="S25" s="59"/>
      <c r="T25" s="54"/>
      <c r="U25" s="40" t="s">
        <v>9</v>
      </c>
      <c r="V25" s="77" t="s">
        <v>8</v>
      </c>
      <c r="W25" s="81"/>
      <c r="X25" s="79" t="s">
        <v>7</v>
      </c>
      <c r="Y25" s="80"/>
      <c r="Z25" s="57" t="s">
        <v>6</v>
      </c>
      <c r="AA25" s="58"/>
      <c r="AB25" s="57" t="s">
        <v>10</v>
      </c>
      <c r="AC25" s="59"/>
      <c r="AD25" s="54"/>
      <c r="AE25" s="36" t="s">
        <v>9</v>
      </c>
      <c r="AF25" s="77" t="s">
        <v>8</v>
      </c>
      <c r="AG25" s="78"/>
      <c r="AH25" s="79" t="s">
        <v>7</v>
      </c>
      <c r="AI25" s="80"/>
      <c r="AJ25" s="57" t="s">
        <v>6</v>
      </c>
      <c r="AK25" s="58"/>
      <c r="AL25" s="57" t="s">
        <v>10</v>
      </c>
      <c r="AM25" s="59"/>
      <c r="AN25" s="54"/>
      <c r="AO25" s="40" t="s">
        <v>9</v>
      </c>
      <c r="AP25" s="77" t="s">
        <v>8</v>
      </c>
      <c r="AQ25" s="81"/>
      <c r="AR25" s="79" t="s">
        <v>7</v>
      </c>
      <c r="AS25" s="80"/>
      <c r="AT25" s="57" t="s">
        <v>6</v>
      </c>
      <c r="AU25" s="58"/>
      <c r="AV25" s="57" t="s">
        <v>10</v>
      </c>
      <c r="AW25" s="59"/>
      <c r="AX25" s="54"/>
      <c r="AY25" s="36" t="s">
        <v>9</v>
      </c>
    </row>
    <row r="26" spans="1:51" ht="13.5" thickBot="1" x14ac:dyDescent="0.25">
      <c r="A26" s="86"/>
      <c r="B26" s="60" t="s">
        <v>0</v>
      </c>
      <c r="C26" s="61"/>
      <c r="D26" s="61"/>
      <c r="E26" s="61"/>
      <c r="F26" s="62"/>
      <c r="G26" s="62"/>
      <c r="H26" s="62"/>
      <c r="I26" s="62"/>
      <c r="J26" s="62"/>
      <c r="K26" s="63"/>
      <c r="L26" s="64" t="s">
        <v>3</v>
      </c>
      <c r="M26" s="65"/>
      <c r="N26" s="65"/>
      <c r="O26" s="65"/>
      <c r="P26" s="66"/>
      <c r="Q26" s="66"/>
      <c r="R26" s="66"/>
      <c r="S26" s="66"/>
      <c r="T26" s="66"/>
      <c r="U26" s="66"/>
      <c r="V26" s="67" t="s">
        <v>4</v>
      </c>
      <c r="W26" s="68"/>
      <c r="X26" s="68"/>
      <c r="Y26" s="68"/>
      <c r="Z26" s="69"/>
      <c r="AA26" s="69"/>
      <c r="AB26" s="69"/>
      <c r="AC26" s="69"/>
      <c r="AD26" s="69"/>
      <c r="AE26" s="70"/>
      <c r="AF26" s="71" t="s">
        <v>5</v>
      </c>
      <c r="AG26" s="64"/>
      <c r="AH26" s="64"/>
      <c r="AI26" s="64"/>
      <c r="AJ26" s="64"/>
      <c r="AK26" s="64"/>
      <c r="AL26" s="64"/>
      <c r="AM26" s="64"/>
      <c r="AN26" s="64"/>
      <c r="AO26" s="72"/>
      <c r="AP26" s="73" t="s">
        <v>11</v>
      </c>
      <c r="AQ26" s="74"/>
      <c r="AR26" s="74"/>
      <c r="AS26" s="74"/>
      <c r="AT26" s="75"/>
      <c r="AU26" s="75"/>
      <c r="AV26" s="75"/>
      <c r="AW26" s="75"/>
      <c r="AX26" s="75"/>
      <c r="AY26" s="76"/>
    </row>
    <row r="29" spans="1:51" x14ac:dyDescent="0.2">
      <c r="A29" t="s">
        <v>28</v>
      </c>
    </row>
  </sheetData>
  <mergeCells count="57">
    <mergeCell ref="AF4:AO4"/>
    <mergeCell ref="AP4:AY4"/>
    <mergeCell ref="B5:C5"/>
    <mergeCell ref="D5:E5"/>
    <mergeCell ref="F5:G5"/>
    <mergeCell ref="H5:I5"/>
    <mergeCell ref="U5:U6"/>
    <mergeCell ref="AY5:AY6"/>
    <mergeCell ref="AO5:AO6"/>
    <mergeCell ref="AP5:AQ5"/>
    <mergeCell ref="AR5:AS5"/>
    <mergeCell ref="AT5:AU5"/>
    <mergeCell ref="AV5:AW5"/>
    <mergeCell ref="A4:A6"/>
    <mergeCell ref="B4:K4"/>
    <mergeCell ref="L4:U4"/>
    <mergeCell ref="V4:AE4"/>
    <mergeCell ref="K5:K6"/>
    <mergeCell ref="L5:M5"/>
    <mergeCell ref="N5:O5"/>
    <mergeCell ref="P5:Q5"/>
    <mergeCell ref="R5:S5"/>
    <mergeCell ref="A24:A26"/>
    <mergeCell ref="B25:C25"/>
    <mergeCell ref="D25:E25"/>
    <mergeCell ref="F25:G25"/>
    <mergeCell ref="H25:I25"/>
    <mergeCell ref="L25:M25"/>
    <mergeCell ref="N25:O25"/>
    <mergeCell ref="AH5:AI5"/>
    <mergeCell ref="AJ5:AK5"/>
    <mergeCell ref="AL5:AM5"/>
    <mergeCell ref="V5:W5"/>
    <mergeCell ref="X5:Y5"/>
    <mergeCell ref="X25:Y25"/>
    <mergeCell ref="Z25:AA25"/>
    <mergeCell ref="AB25:AC25"/>
    <mergeCell ref="Z5:AA5"/>
    <mergeCell ref="AB5:AC5"/>
    <mergeCell ref="AE5:AE6"/>
    <mergeCell ref="AF5:AG5"/>
    <mergeCell ref="AT25:AU25"/>
    <mergeCell ref="AV25:AW25"/>
    <mergeCell ref="B26:K26"/>
    <mergeCell ref="L26:U26"/>
    <mergeCell ref="V26:AE26"/>
    <mergeCell ref="AF26:AO26"/>
    <mergeCell ref="AP26:AY26"/>
    <mergeCell ref="AF25:AG25"/>
    <mergeCell ref="AH25:AI25"/>
    <mergeCell ref="AJ25:AK25"/>
    <mergeCell ref="AL25:AM25"/>
    <mergeCell ref="AP25:AQ25"/>
    <mergeCell ref="AR25:AS25"/>
    <mergeCell ref="P25:Q25"/>
    <mergeCell ref="R25:S25"/>
    <mergeCell ref="V25:W25"/>
  </mergeCells>
  <conditionalFormatting sqref="J7:J20">
    <cfRule type="cellIs" dxfId="59" priority="61" operator="lessThan">
      <formula>75</formula>
    </cfRule>
    <cfRule type="cellIs" dxfId="58" priority="62" operator="greaterThan">
      <formula>74.99</formula>
    </cfRule>
  </conditionalFormatting>
  <conditionalFormatting sqref="J7:J20">
    <cfRule type="cellIs" dxfId="57" priority="65" operator="lessThan">
      <formula>75</formula>
    </cfRule>
    <cfRule type="cellIs" dxfId="56" priority="66" operator="greaterThan">
      <formula>74.99</formula>
    </cfRule>
  </conditionalFormatting>
  <conditionalFormatting sqref="J7:J20">
    <cfRule type="cellIs" dxfId="55" priority="63" operator="lessThan">
      <formula>0.75</formula>
    </cfRule>
    <cfRule type="cellIs" dxfId="54" priority="64" operator="greaterThan">
      <formula>0.7499</formula>
    </cfRule>
  </conditionalFormatting>
  <conditionalFormatting sqref="T7:T20">
    <cfRule type="cellIs" dxfId="53" priority="55" operator="lessThan">
      <formula>75</formula>
    </cfRule>
    <cfRule type="cellIs" dxfId="52" priority="56" operator="greaterThan">
      <formula>74.99</formula>
    </cfRule>
  </conditionalFormatting>
  <conditionalFormatting sqref="T7:T20">
    <cfRule type="cellIs" dxfId="51" priority="59" operator="lessThan">
      <formula>75</formula>
    </cfRule>
    <cfRule type="cellIs" dxfId="50" priority="60" operator="greaterThan">
      <formula>74.99</formula>
    </cfRule>
  </conditionalFormatting>
  <conditionalFormatting sqref="T7:T20">
    <cfRule type="cellIs" dxfId="49" priority="57" operator="lessThan">
      <formula>0.75</formula>
    </cfRule>
    <cfRule type="cellIs" dxfId="48" priority="58" operator="greaterThan">
      <formula>0.7499</formula>
    </cfRule>
  </conditionalFormatting>
  <conditionalFormatting sqref="AD7:AD20">
    <cfRule type="cellIs" dxfId="47" priority="49" operator="lessThan">
      <formula>75</formula>
    </cfRule>
    <cfRule type="cellIs" dxfId="46" priority="50" operator="greaterThan">
      <formula>74.99</formula>
    </cfRule>
  </conditionalFormatting>
  <conditionalFormatting sqref="AD7:AD20">
    <cfRule type="cellIs" dxfId="45" priority="53" operator="lessThan">
      <formula>75</formula>
    </cfRule>
    <cfRule type="cellIs" dxfId="44" priority="54" operator="greaterThan">
      <formula>74.99</formula>
    </cfRule>
  </conditionalFormatting>
  <conditionalFormatting sqref="AD7:AD20">
    <cfRule type="cellIs" dxfId="43" priority="51" operator="lessThan">
      <formula>0.75</formula>
    </cfRule>
    <cfRule type="cellIs" dxfId="42" priority="52" operator="greaterThan">
      <formula>0.7499</formula>
    </cfRule>
  </conditionalFormatting>
  <conditionalFormatting sqref="AX7:AX20">
    <cfRule type="cellIs" dxfId="41" priority="43" operator="lessThan">
      <formula>75</formula>
    </cfRule>
    <cfRule type="cellIs" dxfId="40" priority="44" operator="greaterThan">
      <formula>74.99</formula>
    </cfRule>
  </conditionalFormatting>
  <conditionalFormatting sqref="AX7:AX20">
    <cfRule type="cellIs" dxfId="39" priority="47" operator="lessThan">
      <formula>75</formula>
    </cfRule>
    <cfRule type="cellIs" dxfId="38" priority="48" operator="greaterThan">
      <formula>74.99</formula>
    </cfRule>
  </conditionalFormatting>
  <conditionalFormatting sqref="AX7:AX20">
    <cfRule type="cellIs" dxfId="37" priority="45" operator="lessThan">
      <formula>0.75</formula>
    </cfRule>
    <cfRule type="cellIs" dxfId="36" priority="46" operator="greaterThan">
      <formula>0.7499</formula>
    </cfRule>
  </conditionalFormatting>
  <conditionalFormatting sqref="AN7:AN20">
    <cfRule type="cellIs" dxfId="35" priority="37" operator="lessThan">
      <formula>75</formula>
    </cfRule>
    <cfRule type="cellIs" dxfId="34" priority="38" operator="greaterThan">
      <formula>74.99</formula>
    </cfRule>
  </conditionalFormatting>
  <conditionalFormatting sqref="AN7:AN20">
    <cfRule type="cellIs" dxfId="33" priority="41" operator="lessThan">
      <formula>75</formula>
    </cfRule>
    <cfRule type="cellIs" dxfId="32" priority="42" operator="greaterThan">
      <formula>74.99</formula>
    </cfRule>
  </conditionalFormatting>
  <conditionalFormatting sqref="AN7:AN20">
    <cfRule type="cellIs" dxfId="31" priority="39" operator="lessThan">
      <formula>0.75</formula>
    </cfRule>
    <cfRule type="cellIs" dxfId="30" priority="40" operator="greaterThan">
      <formula>0.7499</formula>
    </cfRule>
  </conditionalFormatting>
  <conditionalFormatting sqref="AX22">
    <cfRule type="cellIs" dxfId="29" priority="25" operator="lessThan">
      <formula>75</formula>
    </cfRule>
    <cfRule type="cellIs" dxfId="28" priority="26" operator="greaterThan">
      <formula>74.99</formula>
    </cfRule>
  </conditionalFormatting>
  <conditionalFormatting sqref="AX22">
    <cfRule type="cellIs" dxfId="27" priority="29" operator="lessThan">
      <formula>75</formula>
    </cfRule>
    <cfRule type="cellIs" dxfId="26" priority="30" operator="greaterThan">
      <formula>74.99</formula>
    </cfRule>
  </conditionalFormatting>
  <conditionalFormatting sqref="AX22">
    <cfRule type="cellIs" dxfId="25" priority="27" operator="lessThan">
      <formula>0.75</formula>
    </cfRule>
    <cfRule type="cellIs" dxfId="24" priority="28" operator="greaterThan">
      <formula>0.7499</formula>
    </cfRule>
  </conditionalFormatting>
  <conditionalFormatting sqref="AN22">
    <cfRule type="cellIs" dxfId="23" priority="19" operator="lessThan">
      <formula>75</formula>
    </cfRule>
    <cfRule type="cellIs" dxfId="22" priority="20" operator="greaterThan">
      <formula>74.99</formula>
    </cfRule>
  </conditionalFormatting>
  <conditionalFormatting sqref="AN22">
    <cfRule type="cellIs" dxfId="21" priority="23" operator="lessThan">
      <formula>75</formula>
    </cfRule>
    <cfRule type="cellIs" dxfId="20" priority="24" operator="greaterThan">
      <formula>74.99</formula>
    </cfRule>
  </conditionalFormatting>
  <conditionalFormatting sqref="AN22">
    <cfRule type="cellIs" dxfId="19" priority="21" operator="lessThan">
      <formula>0.75</formula>
    </cfRule>
    <cfRule type="cellIs" dxfId="18" priority="22" operator="greaterThan">
      <formula>0.7499</formula>
    </cfRule>
  </conditionalFormatting>
  <conditionalFormatting sqref="AD22">
    <cfRule type="cellIs" dxfId="17" priority="13" operator="lessThan">
      <formula>75</formula>
    </cfRule>
    <cfRule type="cellIs" dxfId="16" priority="14" operator="greaterThan">
      <formula>74.99</formula>
    </cfRule>
  </conditionalFormatting>
  <conditionalFormatting sqref="AD22">
    <cfRule type="cellIs" dxfId="15" priority="17" operator="lessThan">
      <formula>75</formula>
    </cfRule>
    <cfRule type="cellIs" dxfId="14" priority="18" operator="greaterThan">
      <formula>74.99</formula>
    </cfRule>
  </conditionalFormatting>
  <conditionalFormatting sqref="AD22">
    <cfRule type="cellIs" dxfId="13" priority="15" operator="lessThan">
      <formula>0.75</formula>
    </cfRule>
    <cfRule type="cellIs" dxfId="12" priority="16" operator="greaterThan">
      <formula>0.7499</formula>
    </cfRule>
  </conditionalFormatting>
  <conditionalFormatting sqref="T22">
    <cfRule type="cellIs" dxfId="11" priority="7" operator="lessThan">
      <formula>75</formula>
    </cfRule>
    <cfRule type="cellIs" dxfId="10" priority="8" operator="greaterThan">
      <formula>74.99</formula>
    </cfRule>
  </conditionalFormatting>
  <conditionalFormatting sqref="T22">
    <cfRule type="cellIs" dxfId="9" priority="11" operator="lessThan">
      <formula>75</formula>
    </cfRule>
    <cfRule type="cellIs" dxfId="8" priority="12" operator="greaterThan">
      <formula>74.99</formula>
    </cfRule>
  </conditionalFormatting>
  <conditionalFormatting sqref="T22">
    <cfRule type="cellIs" dxfId="7" priority="9" operator="lessThan">
      <formula>0.75</formula>
    </cfRule>
    <cfRule type="cellIs" dxfId="6" priority="10" operator="greaterThan">
      <formula>0.7499</formula>
    </cfRule>
  </conditionalFormatting>
  <conditionalFormatting sqref="J22">
    <cfRule type="cellIs" dxfId="5" priority="1" operator="lessThan">
      <formula>75</formula>
    </cfRule>
    <cfRule type="cellIs" dxfId="4" priority="2" operator="greaterThan">
      <formula>74.99</formula>
    </cfRule>
  </conditionalFormatting>
  <conditionalFormatting sqref="J22">
    <cfRule type="cellIs" dxfId="3" priority="5" operator="lessThan">
      <formula>75</formula>
    </cfRule>
    <cfRule type="cellIs" dxfId="2" priority="6" operator="greaterThan">
      <formula>74.99</formula>
    </cfRule>
  </conditionalFormatting>
  <conditionalFormatting sqref="J22">
    <cfRule type="cellIs" dxfId="1" priority="3" operator="lessThan">
      <formula>0.75</formula>
    </cfRule>
    <cfRule type="cellIs" dxfId="0" priority="4" operator="greaterThan">
      <formula>0.7499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 2022</vt:lpstr>
    </vt:vector>
  </TitlesOfParts>
  <Company>IBOA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Lianne Mace</cp:lastModifiedBy>
  <cp:lastPrinted>2016-02-18T22:27:52Z</cp:lastPrinted>
  <dcterms:created xsi:type="dcterms:W3CDTF">2013-02-18T17:30:55Z</dcterms:created>
  <dcterms:modified xsi:type="dcterms:W3CDTF">2023-02-14T18:21:36Z</dcterms:modified>
</cp:coreProperties>
</file>